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a9913fd6c2f7c1/Dokument/Gunnars dokumentmappar/Bågskytte/KBKstruktur/Logotyper och mallar KBK/"/>
    </mc:Choice>
  </mc:AlternateContent>
  <xr:revisionPtr revIDLastSave="530" documentId="8_{68F161EA-78AD-42A3-9C4F-4101A8419C97}" xr6:coauthVersionLast="47" xr6:coauthVersionMax="47" xr10:uidLastSave="{E25F1927-4CBC-42E8-BA29-BD205FF1AAB8}"/>
  <bookViews>
    <workbookView xWindow="-120" yWindow="-120" windowWidth="29040" windowHeight="15840" tabRatio="835" xr2:uid="{00000000-000D-0000-FFFF-FFFF00000000}"/>
  </bookViews>
  <sheets>
    <sheet name="Resultatlista" sheetId="7" r:id="rId1"/>
    <sheet name="ev. summeringsblad" sheetId="8" r:id="rId2"/>
    <sheet name="Gällande" sheetId="5" r:id="rId3"/>
    <sheet name="Fält-SM 2022" sheetId="16" r:id="rId4"/>
    <sheet name="Fält-JSM 2022" sheetId="15" r:id="rId5"/>
    <sheet name="Fält-SM 2021" sheetId="14" r:id="rId6"/>
    <sheet name="Fält-JSM 2021" sheetId="13" r:id="rId7"/>
    <sheet name="Fält-SM 2019" sheetId="12" r:id="rId8"/>
    <sheet name="Fält JSM 2019" sheetId="11" r:id="rId9"/>
    <sheet name="Fält-SM 2018" sheetId="10" r:id="rId10"/>
    <sheet name="Fält JSM 2018" sheetId="9" r:id="rId11"/>
    <sheet name="Fält-SM 2017" sheetId="3" r:id="rId12"/>
    <sheet name="Fält-JSM 2017" sheetId="1" r:id="rId13"/>
    <sheet name="Fält-SM 2016" sheetId="4" r:id="rId14"/>
    <sheet name="Fält-JSM 2016" sheetId="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5" l="1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K6" i="5"/>
  <c r="J6" i="5"/>
  <c r="E37" i="5"/>
  <c r="AA37" i="5"/>
  <c r="Y38" i="5"/>
  <c r="Y37" i="5"/>
  <c r="F37" i="5" s="1"/>
  <c r="AA38" i="5"/>
  <c r="F38" i="5" s="1"/>
  <c r="AA35" i="5"/>
  <c r="F35" i="5" s="1"/>
  <c r="Z35" i="5"/>
  <c r="E35" i="5" s="1"/>
  <c r="AA34" i="5"/>
  <c r="Z34" i="5"/>
  <c r="AA33" i="5"/>
  <c r="F33" i="5" s="1"/>
  <c r="Z33" i="5"/>
  <c r="E33" i="5"/>
  <c r="AA32" i="5"/>
  <c r="F32" i="5" s="1"/>
  <c r="Z32" i="5"/>
  <c r="AA31" i="5"/>
  <c r="Z31" i="5"/>
  <c r="AA29" i="5"/>
  <c r="F29" i="5" s="1"/>
  <c r="Z29" i="5"/>
  <c r="E29" i="5" s="1"/>
  <c r="AA28" i="5"/>
  <c r="F28" i="5" s="1"/>
  <c r="Z28" i="5"/>
  <c r="AA27" i="5"/>
  <c r="Z27" i="5"/>
  <c r="AA26" i="5"/>
  <c r="Z26" i="5"/>
  <c r="AA25" i="5"/>
  <c r="Z25" i="5"/>
  <c r="AA24" i="5"/>
  <c r="Z24" i="5"/>
  <c r="E24" i="5" s="1"/>
  <c r="AA23" i="5"/>
  <c r="Z23" i="5"/>
  <c r="AA22" i="5"/>
  <c r="Z22" i="5"/>
  <c r="AA21" i="5"/>
  <c r="F21" i="5" s="1"/>
  <c r="Z21" i="5"/>
  <c r="AA20" i="5"/>
  <c r="F20" i="5" s="1"/>
  <c r="Z20" i="5"/>
  <c r="C139" i="16"/>
  <c r="C140" i="16"/>
  <c r="C141" i="16"/>
  <c r="C142" i="16"/>
  <c r="C143" i="16"/>
  <c r="C144" i="16"/>
  <c r="C149" i="16"/>
  <c r="G149" i="16"/>
  <c r="C150" i="16"/>
  <c r="G150" i="16"/>
  <c r="C151" i="16"/>
  <c r="G151" i="16"/>
  <c r="C152" i="16"/>
  <c r="G152" i="16"/>
  <c r="C131" i="16"/>
  <c r="C132" i="16"/>
  <c r="C133" i="16"/>
  <c r="G209" i="16"/>
  <c r="G210" i="16"/>
  <c r="G211" i="16"/>
  <c r="G212" i="16"/>
  <c r="G213" i="16"/>
  <c r="G214" i="16"/>
  <c r="G208" i="16"/>
  <c r="G147" i="16"/>
  <c r="G148" i="16"/>
  <c r="G146" i="16"/>
  <c r="G182" i="16"/>
  <c r="C168" i="16"/>
  <c r="C169" i="16"/>
  <c r="C170" i="16"/>
  <c r="C171" i="16"/>
  <c r="C58" i="16"/>
  <c r="G58" i="16"/>
  <c r="C59" i="16"/>
  <c r="G59" i="16"/>
  <c r="C60" i="16"/>
  <c r="G60" i="16"/>
  <c r="C11" i="16"/>
  <c r="C12" i="16"/>
  <c r="C43" i="16"/>
  <c r="C32" i="16"/>
  <c r="C33" i="16"/>
  <c r="C34" i="16"/>
  <c r="C35" i="16"/>
  <c r="C36" i="16"/>
  <c r="C37" i="16"/>
  <c r="C38" i="16"/>
  <c r="C39" i="16"/>
  <c r="C40" i="16"/>
  <c r="C41" i="16"/>
  <c r="C42" i="16"/>
  <c r="G183" i="16"/>
  <c r="G61" i="16"/>
  <c r="G62" i="16"/>
  <c r="G63" i="16"/>
  <c r="G64" i="16"/>
  <c r="G65" i="16"/>
  <c r="G66" i="16"/>
  <c r="G67" i="16"/>
  <c r="G68" i="16"/>
  <c r="G56" i="16"/>
  <c r="G57" i="16"/>
  <c r="C214" i="16"/>
  <c r="C213" i="16"/>
  <c r="C212" i="16"/>
  <c r="C211" i="16"/>
  <c r="C209" i="16"/>
  <c r="C208" i="16"/>
  <c r="C206" i="16"/>
  <c r="C205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48" i="16"/>
  <c r="C147" i="16"/>
  <c r="C146" i="16"/>
  <c r="C145" i="16"/>
  <c r="C138" i="16"/>
  <c r="C137" i="16"/>
  <c r="C136" i="16"/>
  <c r="C135" i="16"/>
  <c r="C134" i="16"/>
  <c r="C130" i="16"/>
  <c r="C129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E113" i="16"/>
  <c r="C113" i="16"/>
  <c r="E112" i="16"/>
  <c r="C112" i="16"/>
  <c r="E111" i="16"/>
  <c r="C111" i="16"/>
  <c r="E110" i="16"/>
  <c r="C110" i="16"/>
  <c r="E109" i="16"/>
  <c r="C109" i="16"/>
  <c r="E108" i="16"/>
  <c r="C108" i="16"/>
  <c r="E107" i="16"/>
  <c r="C107" i="16"/>
  <c r="E106" i="16"/>
  <c r="C106" i="16"/>
  <c r="E105" i="16"/>
  <c r="C105" i="16"/>
  <c r="E104" i="16"/>
  <c r="C104" i="16"/>
  <c r="E103" i="16"/>
  <c r="C103" i="16"/>
  <c r="E100" i="16"/>
  <c r="E99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8" i="16"/>
  <c r="C67" i="16"/>
  <c r="C66" i="16"/>
  <c r="C65" i="16"/>
  <c r="C64" i="16"/>
  <c r="C63" i="16"/>
  <c r="C62" i="16"/>
  <c r="C57" i="16"/>
  <c r="C56" i="16"/>
  <c r="C55" i="16"/>
  <c r="C54" i="16"/>
  <c r="C53" i="16"/>
  <c r="C52" i="16"/>
  <c r="C51" i="16"/>
  <c r="C50" i="16"/>
  <c r="C49" i="16"/>
  <c r="C47" i="16"/>
  <c r="C46" i="16"/>
  <c r="C45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0" i="16"/>
  <c r="C9" i="16"/>
  <c r="C8" i="16"/>
  <c r="C7" i="16"/>
  <c r="C6" i="16"/>
  <c r="C5" i="16"/>
  <c r="C4" i="16"/>
  <c r="AA19" i="5"/>
  <c r="Z19" i="5"/>
  <c r="AA18" i="5"/>
  <c r="F18" i="5" s="1"/>
  <c r="Z18" i="5"/>
  <c r="E18" i="5" s="1"/>
  <c r="AA17" i="5"/>
  <c r="Z17" i="5"/>
  <c r="AA16" i="5"/>
  <c r="F16" i="5" s="1"/>
  <c r="Z16" i="5"/>
  <c r="AA14" i="5"/>
  <c r="AA13" i="5"/>
  <c r="F13" i="5" s="1"/>
  <c r="AA12" i="5"/>
  <c r="Z12" i="5"/>
  <c r="E12" i="5" s="1"/>
  <c r="AA10" i="5"/>
  <c r="AA8" i="5"/>
  <c r="F8" i="5" s="1"/>
  <c r="Z8" i="5"/>
  <c r="AA7" i="5"/>
  <c r="Z7" i="5"/>
  <c r="AA6" i="5"/>
  <c r="F6" i="5" s="1"/>
  <c r="Z6" i="5"/>
  <c r="C6" i="15"/>
  <c r="C8" i="15"/>
  <c r="C9" i="15"/>
  <c r="C10" i="15"/>
  <c r="C11" i="15"/>
  <c r="C12" i="15"/>
  <c r="C14" i="15"/>
  <c r="C15" i="15"/>
  <c r="C17" i="15"/>
  <c r="C18" i="15"/>
  <c r="C19" i="15"/>
  <c r="C20" i="15"/>
  <c r="C21" i="15"/>
  <c r="C22" i="15"/>
  <c r="C23" i="15"/>
  <c r="C24" i="15"/>
  <c r="C26" i="15"/>
  <c r="C27" i="15"/>
  <c r="C28" i="15"/>
  <c r="C29" i="15"/>
  <c r="C30" i="15"/>
  <c r="C32" i="15"/>
  <c r="C33" i="15"/>
  <c r="C34" i="15"/>
  <c r="C36" i="15"/>
  <c r="C37" i="15"/>
  <c r="C38" i="15"/>
  <c r="C39" i="15"/>
  <c r="C40" i="15"/>
  <c r="C41" i="15"/>
  <c r="C42" i="15"/>
  <c r="C44" i="15"/>
  <c r="C45" i="15"/>
  <c r="C46" i="15"/>
  <c r="C47" i="15"/>
  <c r="C49" i="15"/>
  <c r="C50" i="15"/>
  <c r="C51" i="15"/>
  <c r="C52" i="15"/>
  <c r="C53" i="15"/>
  <c r="C55" i="15"/>
  <c r="C57" i="15"/>
  <c r="C58" i="15"/>
  <c r="C59" i="15"/>
  <c r="C61" i="15"/>
  <c r="C63" i="15"/>
  <c r="C4" i="15"/>
  <c r="E6" i="5"/>
  <c r="E7" i="5"/>
  <c r="F7" i="5"/>
  <c r="E8" i="5"/>
  <c r="E9" i="5"/>
  <c r="F9" i="5"/>
  <c r="E10" i="5"/>
  <c r="F10" i="5"/>
  <c r="E11" i="5"/>
  <c r="F11" i="5"/>
  <c r="F12" i="5"/>
  <c r="E13" i="5"/>
  <c r="E14" i="5"/>
  <c r="F14" i="5"/>
  <c r="E15" i="5"/>
  <c r="F15" i="5"/>
  <c r="E16" i="5"/>
  <c r="E17" i="5"/>
  <c r="F17" i="5"/>
  <c r="E19" i="5"/>
  <c r="F19" i="5"/>
  <c r="E20" i="5"/>
  <c r="E21" i="5"/>
  <c r="E22" i="5"/>
  <c r="F22" i="5"/>
  <c r="E23" i="5"/>
  <c r="F23" i="5"/>
  <c r="F24" i="5"/>
  <c r="E25" i="5"/>
  <c r="F25" i="5"/>
  <c r="E26" i="5"/>
  <c r="F26" i="5"/>
  <c r="E27" i="5"/>
  <c r="F27" i="5"/>
  <c r="E28" i="5"/>
  <c r="E30" i="5"/>
  <c r="F30" i="5"/>
  <c r="E31" i="5"/>
  <c r="F31" i="5"/>
  <c r="E32" i="5"/>
  <c r="E34" i="5"/>
  <c r="F34" i="5"/>
  <c r="E36" i="5"/>
  <c r="F36" i="5"/>
  <c r="E38" i="5"/>
  <c r="E39" i="5"/>
  <c r="F39" i="5"/>
  <c r="E40" i="5"/>
  <c r="F40" i="5"/>
  <c r="E41" i="5"/>
  <c r="F41" i="5"/>
  <c r="E42" i="5"/>
  <c r="F42" i="5"/>
  <c r="E43" i="5"/>
  <c r="F43" i="5"/>
  <c r="E44" i="5"/>
  <c r="F44" i="5"/>
  <c r="Y44" i="5"/>
  <c r="X44" i="5"/>
  <c r="Y43" i="5"/>
  <c r="X43" i="5"/>
  <c r="W30" i="5"/>
  <c r="C9" i="14"/>
  <c r="C182" i="14"/>
  <c r="E178" i="14"/>
  <c r="E177" i="14"/>
  <c r="C172" i="14"/>
  <c r="C173" i="14"/>
  <c r="C147" i="14"/>
  <c r="C150" i="14"/>
  <c r="C131" i="14"/>
  <c r="C130" i="14"/>
  <c r="C129" i="14"/>
  <c r="C119" i="14"/>
  <c r="C120" i="14"/>
  <c r="C121" i="14"/>
  <c r="C122" i="14"/>
  <c r="C123" i="14"/>
  <c r="C118" i="14"/>
  <c r="E84" i="14"/>
  <c r="E88" i="14"/>
  <c r="E89" i="14"/>
  <c r="E90" i="14"/>
  <c r="E91" i="14"/>
  <c r="E92" i="14"/>
  <c r="E93" i="14"/>
  <c r="E94" i="14"/>
  <c r="E95" i="14"/>
  <c r="E96" i="14"/>
  <c r="E97" i="14"/>
  <c r="C106" i="14"/>
  <c r="C107" i="14"/>
  <c r="C108" i="14"/>
  <c r="C109" i="14"/>
  <c r="C110" i="14"/>
  <c r="C52" i="14"/>
  <c r="C51" i="14"/>
  <c r="C39" i="14"/>
  <c r="E39" i="14"/>
  <c r="G39" i="14"/>
  <c r="C40" i="14"/>
  <c r="E40" i="14"/>
  <c r="G40" i="14"/>
  <c r="C41" i="14"/>
  <c r="E41" i="14"/>
  <c r="G41" i="14"/>
  <c r="C36" i="14"/>
  <c r="E36" i="14"/>
  <c r="G36" i="14"/>
  <c r="C37" i="14"/>
  <c r="E37" i="14"/>
  <c r="G37" i="14"/>
  <c r="C38" i="14"/>
  <c r="E38" i="14"/>
  <c r="G38" i="14"/>
  <c r="C178" i="14"/>
  <c r="C177" i="14"/>
  <c r="C185" i="14"/>
  <c r="C184" i="14"/>
  <c r="C183" i="14"/>
  <c r="C181" i="14"/>
  <c r="C180" i="14"/>
  <c r="C176" i="14"/>
  <c r="C175" i="14"/>
  <c r="C171" i="14"/>
  <c r="Y41" i="5" s="1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X39" i="5" s="1"/>
  <c r="C151" i="14"/>
  <c r="C149" i="14"/>
  <c r="C148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28" i="14"/>
  <c r="C127" i="14"/>
  <c r="C126" i="14"/>
  <c r="C125" i="14"/>
  <c r="C117" i="14"/>
  <c r="X33" i="5" s="1"/>
  <c r="C116" i="14"/>
  <c r="C115" i="14"/>
  <c r="C114" i="14"/>
  <c r="C113" i="14"/>
  <c r="C112" i="14"/>
  <c r="X32" i="5" s="1"/>
  <c r="C111" i="14"/>
  <c r="C105" i="14"/>
  <c r="C104" i="14"/>
  <c r="C103" i="14"/>
  <c r="C102" i="14"/>
  <c r="C101" i="14"/>
  <c r="X31" i="5" s="1"/>
  <c r="C100" i="14"/>
  <c r="C99" i="14"/>
  <c r="X30" i="5" s="1"/>
  <c r="C98" i="14"/>
  <c r="C97" i="14"/>
  <c r="C96" i="14"/>
  <c r="C95" i="14"/>
  <c r="C94" i="14"/>
  <c r="C93" i="14"/>
  <c r="C92" i="14"/>
  <c r="C91" i="14"/>
  <c r="C90" i="14"/>
  <c r="C89" i="14"/>
  <c r="C88" i="14"/>
  <c r="E87" i="14"/>
  <c r="X29" i="5" s="1"/>
  <c r="C87" i="14"/>
  <c r="E83" i="14"/>
  <c r="X28" i="5" s="1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E54" i="14"/>
  <c r="C54" i="14"/>
  <c r="E50" i="14"/>
  <c r="C50" i="14"/>
  <c r="E49" i="14"/>
  <c r="C49" i="14"/>
  <c r="E48" i="14"/>
  <c r="C48" i="14"/>
  <c r="E47" i="14"/>
  <c r="C47" i="14"/>
  <c r="E46" i="14"/>
  <c r="C46" i="14"/>
  <c r="X25" i="5" s="1"/>
  <c r="E44" i="14"/>
  <c r="C44" i="14"/>
  <c r="E43" i="14"/>
  <c r="C43" i="14"/>
  <c r="E42" i="14"/>
  <c r="C42" i="14"/>
  <c r="G34" i="14"/>
  <c r="E34" i="14"/>
  <c r="C34" i="14"/>
  <c r="G33" i="14"/>
  <c r="E33" i="14"/>
  <c r="C33" i="14"/>
  <c r="G32" i="14"/>
  <c r="E32" i="14"/>
  <c r="C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E8" i="14"/>
  <c r="C8" i="14"/>
  <c r="E7" i="14"/>
  <c r="C7" i="14"/>
  <c r="E6" i="14"/>
  <c r="C6" i="14"/>
  <c r="E5" i="14"/>
  <c r="C5" i="14"/>
  <c r="E4" i="14"/>
  <c r="C4" i="14"/>
  <c r="X20" i="5" s="1"/>
  <c r="Y19" i="5"/>
  <c r="X19" i="5"/>
  <c r="Y18" i="5"/>
  <c r="X18" i="5"/>
  <c r="Y17" i="5"/>
  <c r="X17" i="5"/>
  <c r="Y12" i="5"/>
  <c r="X12" i="5"/>
  <c r="Y11" i="5"/>
  <c r="Y10" i="5"/>
  <c r="Y8" i="5"/>
  <c r="X8" i="5"/>
  <c r="Y7" i="5"/>
  <c r="C5" i="13"/>
  <c r="C6" i="13"/>
  <c r="C7" i="13"/>
  <c r="C9" i="13"/>
  <c r="C10" i="13"/>
  <c r="C11" i="13"/>
  <c r="C12" i="13"/>
  <c r="C13" i="13"/>
  <c r="C14" i="13"/>
  <c r="C15" i="13"/>
  <c r="C16" i="13"/>
  <c r="C18" i="13"/>
  <c r="C19" i="13"/>
  <c r="C20" i="13"/>
  <c r="C21" i="13"/>
  <c r="C23" i="13"/>
  <c r="C25" i="13"/>
  <c r="C26" i="13"/>
  <c r="C27" i="13"/>
  <c r="C29" i="13"/>
  <c r="C31" i="13"/>
  <c r="C33" i="13"/>
  <c r="C35" i="13"/>
  <c r="C36" i="13"/>
  <c r="C37" i="13"/>
  <c r="C3" i="13"/>
  <c r="U13" i="5"/>
  <c r="Y40" i="5" l="1"/>
  <c r="Y35" i="5"/>
  <c r="Y24" i="5"/>
  <c r="Y26" i="5"/>
  <c r="Y31" i="5"/>
  <c r="Y34" i="5"/>
  <c r="Y27" i="5"/>
  <c r="Y21" i="5"/>
  <c r="Y39" i="5"/>
  <c r="Y29" i="5"/>
  <c r="Y23" i="5"/>
  <c r="Y33" i="5"/>
  <c r="Y25" i="5"/>
  <c r="Y22" i="5"/>
  <c r="Y28" i="5"/>
  <c r="Y20" i="5"/>
  <c r="X24" i="5"/>
  <c r="Y32" i="5"/>
  <c r="X22" i="5"/>
  <c r="X26" i="5"/>
  <c r="X34" i="5"/>
  <c r="X40" i="5"/>
  <c r="X21" i="5"/>
  <c r="X23" i="5"/>
  <c r="X27" i="5"/>
  <c r="X35" i="5"/>
  <c r="X41" i="5"/>
  <c r="L37" i="5"/>
  <c r="L16" i="5"/>
  <c r="S44" i="5" l="1"/>
  <c r="R28" i="5"/>
  <c r="N21" i="3"/>
  <c r="N22" i="3"/>
  <c r="N23" i="3"/>
  <c r="N24" i="3"/>
  <c r="R25" i="5" s="1"/>
  <c r="N25" i="3"/>
  <c r="N26" i="3"/>
  <c r="N27" i="3"/>
  <c r="N28" i="3"/>
  <c r="S25" i="5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S28" i="5" s="1"/>
  <c r="N81" i="3"/>
  <c r="S31" i="5" s="1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S43" i="5" s="1"/>
  <c r="N20" i="3"/>
  <c r="S24" i="5" s="1"/>
  <c r="T24" i="5"/>
  <c r="U24" i="5" s="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U28" i="5" s="1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T43" i="5" s="1"/>
  <c r="E43" i="10"/>
  <c r="U43" i="5" s="1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U25" i="5" s="1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T29" i="5" s="1"/>
  <c r="E83" i="10"/>
  <c r="E84" i="10"/>
  <c r="E85" i="10"/>
  <c r="E86" i="10"/>
  <c r="E87" i="10"/>
  <c r="E3" i="10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V25" i="5" s="1"/>
  <c r="I5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I3" i="12"/>
  <c r="G3" i="12"/>
  <c r="E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V21" i="5" s="1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V23" i="5" s="1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V27" i="5" s="1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W29" i="5" s="1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W31" i="5" s="1"/>
  <c r="C115" i="12"/>
  <c r="C116" i="12"/>
  <c r="C117" i="12"/>
  <c r="C118" i="12"/>
  <c r="C119" i="12"/>
  <c r="C120" i="12"/>
  <c r="C121" i="12"/>
  <c r="V32" i="5" s="1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V35" i="5" s="1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W38" i="5" s="1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W44" i="5" s="1"/>
  <c r="C187" i="12"/>
  <c r="C188" i="12"/>
  <c r="C189" i="12"/>
  <c r="C190" i="12"/>
  <c r="C191" i="12"/>
  <c r="C192" i="12"/>
  <c r="C3" i="12"/>
  <c r="W39" i="5" l="1"/>
  <c r="W26" i="5"/>
  <c r="W35" i="5"/>
  <c r="W34" i="5"/>
  <c r="V29" i="5"/>
  <c r="W20" i="5"/>
  <c r="W32" i="5"/>
  <c r="T25" i="5"/>
  <c r="W40" i="5"/>
  <c r="V34" i="5"/>
  <c r="T28" i="5"/>
  <c r="W42" i="5"/>
  <c r="V42" i="5"/>
  <c r="L42" i="5" s="1"/>
  <c r="W36" i="5"/>
  <c r="W43" i="5"/>
  <c r="W27" i="5"/>
  <c r="W21" i="5"/>
  <c r="V39" i="5"/>
  <c r="R43" i="5"/>
  <c r="V40" i="5"/>
  <c r="U29" i="5"/>
  <c r="W25" i="5"/>
  <c r="V44" i="5"/>
  <c r="L30" i="5"/>
  <c r="R24" i="5"/>
  <c r="W23" i="5"/>
  <c r="V31" i="5"/>
  <c r="V20" i="5"/>
  <c r="V26" i="5"/>
  <c r="V43" i="5"/>
  <c r="W19" i="5"/>
  <c r="W14" i="5"/>
  <c r="C2" i="11"/>
  <c r="C3" i="11"/>
  <c r="C4" i="11"/>
  <c r="C5" i="11"/>
  <c r="C6" i="11"/>
  <c r="V17" i="5" s="1"/>
  <c r="C7" i="11"/>
  <c r="C8" i="11"/>
  <c r="C9" i="11"/>
  <c r="C10" i="11"/>
  <c r="C11" i="11"/>
  <c r="C12" i="11"/>
  <c r="C13" i="11"/>
  <c r="C14" i="11"/>
  <c r="C15" i="11"/>
  <c r="C16" i="11"/>
  <c r="C17" i="11"/>
  <c r="V19" i="5" s="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V6" i="5" s="1"/>
  <c r="C34" i="11"/>
  <c r="C35" i="11"/>
  <c r="C36" i="11"/>
  <c r="W7" i="5" s="1"/>
  <c r="C37" i="11"/>
  <c r="C38" i="11"/>
  <c r="C39" i="11"/>
  <c r="C40" i="11"/>
  <c r="C41" i="11"/>
  <c r="C42" i="11"/>
  <c r="C43" i="11"/>
  <c r="C44" i="11"/>
  <c r="C45" i="11"/>
  <c r="C46" i="11"/>
  <c r="W8" i="5" s="1"/>
  <c r="C47" i="11"/>
  <c r="C48" i="11"/>
  <c r="C49" i="11"/>
  <c r="C50" i="11"/>
  <c r="C51" i="11"/>
  <c r="C52" i="11"/>
  <c r="C53" i="11"/>
  <c r="V8" i="5" s="1"/>
  <c r="C54" i="11"/>
  <c r="C55" i="11"/>
  <c r="C56" i="11"/>
  <c r="C57" i="11"/>
  <c r="C58" i="11"/>
  <c r="C59" i="11"/>
  <c r="C60" i="11"/>
  <c r="C61" i="11"/>
  <c r="V10" i="5" s="1"/>
  <c r="C62" i="11"/>
  <c r="C63" i="11"/>
  <c r="C64" i="11"/>
  <c r="C65" i="11"/>
  <c r="C66" i="11"/>
  <c r="C67" i="11"/>
  <c r="W11" i="5" s="1"/>
  <c r="C68" i="11"/>
  <c r="C69" i="11"/>
  <c r="C70" i="11"/>
  <c r="W12" i="5" s="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V14" i="5" s="1"/>
  <c r="C85" i="11"/>
  <c r="C86" i="11"/>
  <c r="V15" i="5" s="1"/>
  <c r="C87" i="11"/>
  <c r="C88" i="11"/>
  <c r="C89" i="11"/>
  <c r="C90" i="11"/>
  <c r="C91" i="11"/>
  <c r="C92" i="11"/>
  <c r="C93" i="11"/>
  <c r="C94" i="11"/>
  <c r="C95" i="11"/>
  <c r="C96" i="11"/>
  <c r="C1" i="11"/>
  <c r="W17" i="5" s="1"/>
  <c r="W10" i="5" l="1"/>
  <c r="W15" i="5"/>
  <c r="V11" i="5"/>
  <c r="V7" i="5"/>
  <c r="V12" i="5"/>
  <c r="G43" i="5"/>
  <c r="L38" i="5"/>
  <c r="L28" i="5"/>
  <c r="L25" i="5"/>
  <c r="L24" i="5"/>
  <c r="W6" i="5"/>
  <c r="U44" i="5"/>
  <c r="T44" i="5"/>
  <c r="U41" i="5"/>
  <c r="T41" i="5"/>
  <c r="U40" i="5"/>
  <c r="T40" i="5"/>
  <c r="U39" i="5"/>
  <c r="T39" i="5"/>
  <c r="U36" i="5"/>
  <c r="U34" i="5"/>
  <c r="T34" i="5"/>
  <c r="U33" i="5"/>
  <c r="T33" i="5"/>
  <c r="U32" i="5"/>
  <c r="T32" i="5"/>
  <c r="U31" i="5"/>
  <c r="T31" i="5"/>
  <c r="U27" i="5"/>
  <c r="T27" i="5"/>
  <c r="U26" i="5"/>
  <c r="T26" i="5"/>
  <c r="U23" i="5"/>
  <c r="T23" i="5"/>
  <c r="U22" i="5"/>
  <c r="T22" i="5"/>
  <c r="U21" i="5"/>
  <c r="T21" i="5"/>
  <c r="U20" i="5"/>
  <c r="T20" i="5"/>
  <c r="T35" i="5"/>
  <c r="U35" i="5"/>
  <c r="L43" i="5" l="1"/>
  <c r="G24" i="5"/>
  <c r="B4" i="8"/>
  <c r="B3" i="8"/>
  <c r="F3" i="8"/>
  <c r="U19" i="5"/>
  <c r="T19" i="5"/>
  <c r="U18" i="5"/>
  <c r="T18" i="5"/>
  <c r="U17" i="5"/>
  <c r="T17" i="5"/>
  <c r="U15" i="5"/>
  <c r="T15" i="5"/>
  <c r="U14" i="5"/>
  <c r="T14" i="5"/>
  <c r="T13" i="5"/>
  <c r="U12" i="5"/>
  <c r="T12" i="5"/>
  <c r="U11" i="5"/>
  <c r="T11" i="5"/>
  <c r="U10" i="5"/>
  <c r="T10" i="5"/>
  <c r="U9" i="5"/>
  <c r="T9" i="5"/>
  <c r="U8" i="5"/>
  <c r="T8" i="5"/>
  <c r="U7" i="5"/>
  <c r="T7" i="5"/>
  <c r="U6" i="5"/>
  <c r="T6" i="5"/>
  <c r="L33" i="5" l="1"/>
  <c r="L36" i="5"/>
  <c r="L41" i="5"/>
  <c r="L13" i="5"/>
  <c r="G33" i="5"/>
  <c r="Q10" i="5"/>
  <c r="L9" i="5" l="1"/>
  <c r="L19" i="5"/>
  <c r="L11" i="5"/>
  <c r="L18" i="5"/>
  <c r="L8" i="5"/>
  <c r="L7" i="5"/>
  <c r="L6" i="5"/>
  <c r="L17" i="5"/>
  <c r="L10" i="5"/>
  <c r="L14" i="5"/>
  <c r="L12" i="5"/>
  <c r="L15" i="5"/>
  <c r="S34" i="5"/>
  <c r="R44" i="5"/>
  <c r="S40" i="5"/>
  <c r="R40" i="5"/>
  <c r="S39" i="5"/>
  <c r="R39" i="5"/>
  <c r="S35" i="5"/>
  <c r="R35" i="5"/>
  <c r="S32" i="5"/>
  <c r="R32" i="5"/>
  <c r="R34" i="5"/>
  <c r="R31" i="5"/>
  <c r="S29" i="5"/>
  <c r="R29" i="5"/>
  <c r="S27" i="5"/>
  <c r="R27" i="5"/>
  <c r="S26" i="5"/>
  <c r="R26" i="5"/>
  <c r="S23" i="5"/>
  <c r="S22" i="5"/>
  <c r="R22" i="5"/>
  <c r="R23" i="5"/>
  <c r="S21" i="5"/>
  <c r="R21" i="5"/>
  <c r="S20" i="5"/>
  <c r="R20" i="5"/>
  <c r="L31" i="5" l="1"/>
  <c r="L32" i="5"/>
  <c r="L44" i="5"/>
  <c r="L23" i="5" l="1"/>
  <c r="L21" i="5"/>
  <c r="H43" i="5"/>
  <c r="L29" i="5"/>
  <c r="L34" i="5"/>
  <c r="H24" i="5"/>
  <c r="L20" i="5"/>
  <c r="L27" i="5"/>
  <c r="M17" i="5" s="1"/>
  <c r="G32" i="5"/>
  <c r="L39" i="5"/>
  <c r="L26" i="5"/>
  <c r="L40" i="5"/>
  <c r="L35" i="5"/>
  <c r="L22" i="5"/>
  <c r="G6" i="5"/>
  <c r="G16" i="5"/>
  <c r="G13" i="5"/>
  <c r="G12" i="5"/>
  <c r="M39" i="5" l="1"/>
  <c r="M22" i="5"/>
  <c r="M33" i="5"/>
  <c r="M44" i="5"/>
  <c r="M35" i="5"/>
  <c r="M9" i="5"/>
  <c r="M30" i="5"/>
  <c r="M8" i="5"/>
  <c r="M42" i="5"/>
  <c r="M34" i="5"/>
  <c r="M24" i="5"/>
  <c r="M15" i="5"/>
  <c r="M28" i="5"/>
  <c r="M23" i="5"/>
  <c r="M6" i="5"/>
  <c r="M36" i="5"/>
  <c r="M21" i="5"/>
  <c r="M13" i="5"/>
  <c r="M40" i="5"/>
  <c r="M19" i="5"/>
  <c r="M27" i="5"/>
  <c r="M31" i="5"/>
  <c r="M18" i="5"/>
  <c r="M38" i="5"/>
  <c r="M26" i="5"/>
  <c r="M14" i="5"/>
  <c r="M11" i="5"/>
  <c r="M25" i="5"/>
  <c r="M10" i="5"/>
  <c r="M12" i="5"/>
  <c r="M20" i="5"/>
  <c r="M41" i="5"/>
  <c r="M7" i="5"/>
  <c r="M16" i="5"/>
  <c r="M29" i="5"/>
  <c r="M32" i="5"/>
  <c r="M43" i="5"/>
  <c r="M37" i="5"/>
  <c r="H33" i="5"/>
  <c r="H32" i="5"/>
  <c r="H13" i="5"/>
  <c r="H6" i="5"/>
  <c r="H12" i="5"/>
  <c r="H16" i="5"/>
  <c r="G38" i="5"/>
  <c r="G44" i="5"/>
  <c r="G25" i="5"/>
  <c r="G41" i="5"/>
  <c r="G11" i="5"/>
  <c r="G14" i="5"/>
  <c r="G36" i="5"/>
  <c r="G8" i="5"/>
  <c r="G42" i="5"/>
  <c r="G28" i="5"/>
  <c r="G17" i="5"/>
  <c r="G7" i="5"/>
  <c r="G9" i="5"/>
  <c r="G23" i="5"/>
  <c r="G19" i="5"/>
  <c r="G40" i="5"/>
  <c r="G39" i="5"/>
  <c r="G35" i="5"/>
  <c r="G34" i="5"/>
  <c r="G31" i="5"/>
  <c r="G29" i="5"/>
  <c r="H27" i="5"/>
  <c r="H30" i="5"/>
  <c r="H44" i="5"/>
  <c r="H29" i="5"/>
  <c r="H22" i="5"/>
  <c r="H36" i="5"/>
  <c r="H34" i="5"/>
  <c r="H15" i="5"/>
  <c r="H41" i="5"/>
  <c r="H11" i="5"/>
  <c r="H38" i="5"/>
  <c r="G26" i="5"/>
  <c r="H20" i="5"/>
  <c r="H17" i="5"/>
  <c r="H8" i="5"/>
  <c r="H42" i="5"/>
  <c r="H40" i="5"/>
  <c r="H31" i="5"/>
  <c r="G27" i="5"/>
  <c r="I13" i="5" s="1"/>
  <c r="H23" i="5"/>
  <c r="G15" i="5"/>
  <c r="G10" i="5"/>
  <c r="H7" i="5"/>
  <c r="G30" i="5"/>
  <c r="H26" i="5"/>
  <c r="H19" i="5"/>
  <c r="H14" i="5"/>
  <c r="H9" i="5"/>
  <c r="G37" i="5"/>
  <c r="G18" i="5"/>
  <c r="H39" i="5"/>
  <c r="H37" i="5"/>
  <c r="H35" i="5"/>
  <c r="H28" i="5"/>
  <c r="G22" i="5"/>
  <c r="I22" i="5" s="1"/>
  <c r="G21" i="5"/>
  <c r="G20" i="5"/>
  <c r="H18" i="5"/>
  <c r="H10" i="5"/>
  <c r="H21" i="5"/>
  <c r="H25" i="5"/>
  <c r="C13" i="5" l="1"/>
  <c r="D13" i="5" s="1"/>
  <c r="C22" i="5"/>
  <c r="D22" i="5" s="1"/>
  <c r="I7" i="5"/>
  <c r="E10" i="7" s="1"/>
  <c r="F10" i="7" s="1"/>
  <c r="I18" i="5"/>
  <c r="I10" i="5"/>
  <c r="I34" i="5"/>
  <c r="I17" i="5"/>
  <c r="I25" i="5"/>
  <c r="I31" i="5"/>
  <c r="I20" i="5"/>
  <c r="I37" i="5"/>
  <c r="I15" i="5"/>
  <c r="I35" i="5"/>
  <c r="I28" i="5"/>
  <c r="I44" i="5"/>
  <c r="I6" i="5"/>
  <c r="C6" i="5" s="1"/>
  <c r="D6" i="5" s="1"/>
  <c r="I21" i="5"/>
  <c r="E40" i="7" s="1"/>
  <c r="F40" i="7" s="1"/>
  <c r="I26" i="5"/>
  <c r="I39" i="5"/>
  <c r="I38" i="5"/>
  <c r="I12" i="5"/>
  <c r="I40" i="5"/>
  <c r="I8" i="5"/>
  <c r="I16" i="5"/>
  <c r="I41" i="5"/>
  <c r="I42" i="5"/>
  <c r="I19" i="5"/>
  <c r="I36" i="5"/>
  <c r="E68" i="7" s="1"/>
  <c r="F68" i="7" s="1"/>
  <c r="I27" i="5"/>
  <c r="I43" i="5"/>
  <c r="I24" i="5"/>
  <c r="I33" i="5"/>
  <c r="I23" i="5"/>
  <c r="I14" i="5"/>
  <c r="I30" i="5"/>
  <c r="I29" i="5"/>
  <c r="I9" i="5"/>
  <c r="I11" i="5"/>
  <c r="I32" i="5"/>
  <c r="E42" i="7"/>
  <c r="F42" i="7" s="1"/>
  <c r="E52" i="7" l="1"/>
  <c r="F52" i="7" s="1"/>
  <c r="C27" i="5"/>
  <c r="D27" i="5" s="1"/>
  <c r="C32" i="5"/>
  <c r="D32" i="5" s="1"/>
  <c r="C8" i="5"/>
  <c r="D8" i="5" s="1"/>
  <c r="C11" i="5"/>
  <c r="D11" i="5" s="1"/>
  <c r="C34" i="5"/>
  <c r="D34" i="5" s="1"/>
  <c r="C12" i="5"/>
  <c r="D12" i="5" s="1"/>
  <c r="C35" i="5"/>
  <c r="D35" i="5" s="1"/>
  <c r="C10" i="5"/>
  <c r="D10" i="5" s="1"/>
  <c r="C29" i="5"/>
  <c r="D29" i="5" s="1"/>
  <c r="C36" i="5"/>
  <c r="D36" i="5" s="1"/>
  <c r="C38" i="5"/>
  <c r="D38" i="5" s="1"/>
  <c r="C15" i="5"/>
  <c r="D15" i="5" s="1"/>
  <c r="C18" i="5"/>
  <c r="D18" i="5" s="1"/>
  <c r="C44" i="5"/>
  <c r="D44" i="5" s="1"/>
  <c r="E80" i="7"/>
  <c r="F80" i="7" s="1"/>
  <c r="C43" i="5"/>
  <c r="D43" i="5" s="1"/>
  <c r="C9" i="5"/>
  <c r="D9" i="5" s="1"/>
  <c r="C39" i="5"/>
  <c r="D39" i="5" s="1"/>
  <c r="C14" i="5"/>
  <c r="D14" i="5" s="1"/>
  <c r="C26" i="5"/>
  <c r="D26" i="5" s="1"/>
  <c r="C20" i="5"/>
  <c r="D20" i="5" s="1"/>
  <c r="C17" i="5"/>
  <c r="D17" i="5" s="1"/>
  <c r="C28" i="5"/>
  <c r="D28" i="5" s="1"/>
  <c r="C30" i="5"/>
  <c r="D30" i="5" s="1"/>
  <c r="C7" i="5"/>
  <c r="D7" i="5" s="1"/>
  <c r="C42" i="5"/>
  <c r="D42" i="5" s="1"/>
  <c r="C23" i="5"/>
  <c r="D23" i="5" s="1"/>
  <c r="C41" i="5"/>
  <c r="D41" i="5" s="1"/>
  <c r="C21" i="5"/>
  <c r="D21" i="5" s="1"/>
  <c r="C31" i="5"/>
  <c r="D31" i="5" s="1"/>
  <c r="C24" i="5"/>
  <c r="D24" i="5" s="1"/>
  <c r="C40" i="5"/>
  <c r="D40" i="5" s="1"/>
  <c r="C19" i="5"/>
  <c r="D19" i="5" s="1"/>
  <c r="C37" i="5"/>
  <c r="D37" i="5" s="1"/>
  <c r="C33" i="5"/>
  <c r="D33" i="5" s="1"/>
  <c r="C16" i="5"/>
  <c r="D16" i="5" s="1"/>
  <c r="C25" i="5"/>
  <c r="D25" i="5" s="1"/>
  <c r="E47" i="7"/>
  <c r="F47" i="7" s="1"/>
  <c r="E54" i="7"/>
  <c r="F54" i="7" s="1"/>
  <c r="E57" i="7"/>
  <c r="F57" i="7" s="1"/>
  <c r="E78" i="7"/>
  <c r="F78" i="7" s="1"/>
  <c r="E71" i="7"/>
  <c r="F71" i="7" s="1"/>
  <c r="E79" i="7"/>
  <c r="F79" i="7" s="1"/>
  <c r="E46" i="7"/>
  <c r="F46" i="7" s="1"/>
  <c r="E77" i="7"/>
  <c r="F77" i="7" s="1"/>
  <c r="E62" i="7"/>
  <c r="F62" i="7" s="1"/>
  <c r="E43" i="7"/>
  <c r="F43" i="7" s="1"/>
  <c r="E39" i="7"/>
  <c r="E38" i="7"/>
  <c r="F38" i="7" s="1"/>
  <c r="E41" i="7"/>
  <c r="F41" i="7" s="1"/>
  <c r="E66" i="7"/>
  <c r="F66" i="7" s="1"/>
  <c r="E65" i="7"/>
  <c r="F65" i="7" s="1"/>
  <c r="E67" i="7"/>
  <c r="F67" i="7" s="1"/>
  <c r="E13" i="7"/>
  <c r="F13" i="7" s="1"/>
  <c r="E12" i="7"/>
  <c r="F12" i="7" s="1"/>
  <c r="E26" i="7"/>
  <c r="F26" i="7" s="1"/>
  <c r="E27" i="7"/>
  <c r="F27" i="7" s="1"/>
  <c r="E59" i="7"/>
  <c r="F59" i="7" s="1"/>
  <c r="E58" i="7"/>
  <c r="F58" i="7" s="1"/>
  <c r="E61" i="7"/>
  <c r="F61" i="7" s="1"/>
  <c r="E60" i="7"/>
  <c r="F60" i="7" s="1"/>
  <c r="E6" i="7"/>
  <c r="F6" i="7" s="1"/>
  <c r="E7" i="7"/>
  <c r="F7" i="7" s="1"/>
  <c r="E25" i="7"/>
  <c r="F25" i="7" s="1"/>
  <c r="E24" i="7"/>
  <c r="F24" i="7" s="1"/>
  <c r="E30" i="7"/>
  <c r="F30" i="7" s="1"/>
  <c r="E31" i="7"/>
  <c r="F31" i="7" s="1"/>
  <c r="E29" i="7"/>
  <c r="F29" i="7" s="1"/>
  <c r="E28" i="7"/>
  <c r="F28" i="7" s="1"/>
  <c r="E19" i="7"/>
  <c r="F19" i="7" s="1"/>
  <c r="E18" i="7"/>
  <c r="F18" i="7" s="1"/>
  <c r="E44" i="7"/>
  <c r="F44" i="7" s="1"/>
  <c r="E45" i="7"/>
  <c r="F45" i="7" s="1"/>
  <c r="E69" i="7"/>
  <c r="F69" i="7" s="1"/>
  <c r="E70" i="7"/>
  <c r="F70" i="7" s="1"/>
  <c r="E75" i="7"/>
  <c r="F75" i="7" s="1"/>
  <c r="E76" i="7"/>
  <c r="F76" i="7" s="1"/>
  <c r="E74" i="7"/>
  <c r="F74" i="7" s="1"/>
  <c r="E64" i="7"/>
  <c r="F64" i="7" s="1"/>
  <c r="E63" i="7"/>
  <c r="F63" i="7" s="1"/>
  <c r="E50" i="7"/>
  <c r="F50" i="7" s="1"/>
  <c r="E53" i="7"/>
  <c r="F53" i="7" s="1"/>
  <c r="E51" i="7"/>
  <c r="F51" i="7" s="1"/>
  <c r="E14" i="7"/>
  <c r="F14" i="7" s="1"/>
  <c r="E15" i="7"/>
  <c r="F15" i="7" s="1"/>
  <c r="E36" i="7"/>
  <c r="F36" i="7" s="1"/>
  <c r="E37" i="7"/>
  <c r="F37" i="7" s="1"/>
  <c r="E22" i="7"/>
  <c r="F22" i="7" s="1"/>
  <c r="E23" i="7"/>
  <c r="F23" i="7" s="1"/>
  <c r="E16" i="7"/>
  <c r="F16" i="7" s="1"/>
  <c r="E17" i="7"/>
  <c r="F17" i="7" s="1"/>
  <c r="E56" i="7"/>
  <c r="F56" i="7" s="1"/>
  <c r="E55" i="7"/>
  <c r="F55" i="7" s="1"/>
  <c r="E73" i="7"/>
  <c r="F73" i="7" s="1"/>
  <c r="E72" i="7"/>
  <c r="F72" i="7" s="1"/>
  <c r="E33" i="7"/>
  <c r="F33" i="7" s="1"/>
  <c r="E32" i="7"/>
  <c r="F32" i="7" s="1"/>
  <c r="E49" i="7"/>
  <c r="F49" i="7" s="1"/>
  <c r="E48" i="7"/>
  <c r="F48" i="7" s="1"/>
  <c r="E21" i="7"/>
  <c r="F21" i="7" s="1"/>
  <c r="E20" i="7"/>
  <c r="F20" i="7" s="1"/>
  <c r="E8" i="7"/>
  <c r="F8" i="7" s="1"/>
  <c r="E9" i="7"/>
  <c r="F9" i="7" s="1"/>
  <c r="E11" i="7"/>
  <c r="F11" i="7" s="1"/>
  <c r="E35" i="7"/>
  <c r="F35" i="7" s="1"/>
  <c r="E34" i="7"/>
  <c r="F34" i="7" s="1"/>
  <c r="F39" i="7" l="1"/>
  <c r="G39" i="7" s="1"/>
  <c r="G9" i="7" l="1"/>
  <c r="G45" i="7"/>
  <c r="G58" i="7"/>
  <c r="G71" i="7"/>
  <c r="G41" i="7"/>
  <c r="G34" i="7"/>
  <c r="G65" i="7"/>
  <c r="G47" i="7"/>
  <c r="G24" i="7"/>
  <c r="G55" i="7"/>
  <c r="G31" i="7"/>
  <c r="G61" i="7"/>
  <c r="G36" i="7"/>
  <c r="G62" i="7"/>
  <c r="G7" i="7"/>
  <c r="G50" i="7"/>
  <c r="G59" i="7"/>
  <c r="G48" i="7"/>
  <c r="G70" i="7"/>
  <c r="G29" i="7"/>
  <c r="G44" i="7"/>
  <c r="G19" i="7"/>
  <c r="G18" i="7"/>
  <c r="G17" i="7"/>
  <c r="G77" i="7"/>
  <c r="G30" i="7"/>
  <c r="G13" i="7"/>
  <c r="G75" i="7"/>
  <c r="G64" i="7"/>
  <c r="G69" i="7"/>
  <c r="G20" i="7"/>
  <c r="G37" i="7"/>
  <c r="G53" i="7"/>
  <c r="G63" i="7"/>
  <c r="G74" i="7"/>
  <c r="G56" i="7"/>
  <c r="G60" i="7"/>
  <c r="G80" i="7"/>
  <c r="G72" i="7"/>
  <c r="G51" i="7"/>
  <c r="G57" i="7"/>
  <c r="G32" i="7"/>
  <c r="G67" i="7"/>
  <c r="G78" i="7"/>
  <c r="G8" i="7"/>
  <c r="G22" i="7"/>
  <c r="G21" i="7"/>
  <c r="G28" i="7"/>
  <c r="G54" i="7"/>
  <c r="G23" i="7"/>
  <c r="G6" i="7"/>
  <c r="G10" i="7"/>
  <c r="G68" i="7"/>
  <c r="G40" i="7"/>
  <c r="G52" i="7"/>
  <c r="G42" i="7"/>
  <c r="G73" i="7"/>
  <c r="G14" i="7"/>
  <c r="G33" i="7"/>
  <c r="G35" i="7"/>
  <c r="G38" i="7"/>
  <c r="G16" i="7"/>
  <c r="G79" i="7"/>
  <c r="G27" i="7"/>
  <c r="G25" i="7"/>
  <c r="G49" i="7"/>
  <c r="G66" i="7"/>
  <c r="G46" i="7"/>
  <c r="G15" i="7"/>
  <c r="G76" i="7"/>
  <c r="G43" i="7"/>
  <c r="G26" i="7"/>
  <c r="G12" i="7"/>
  <c r="G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  <author>Gunnar Persson</author>
  </authors>
  <commentList>
    <comment ref="E5" authorId="0" shapeId="0" xr:uid="{B655865F-8B14-4D7D-9E3D-837A4B490FE4}">
      <text>
        <r>
          <rPr>
            <sz val="9"/>
            <color indexed="81"/>
            <rFont val="Tahoma"/>
            <family val="2"/>
          </rPr>
          <t xml:space="preserve">Med handikapp inräknat
</t>
        </r>
      </text>
    </comment>
    <comment ref="F5" authorId="1" shapeId="0" xr:uid="{4565DB4D-1D6C-4E7C-BEF3-77F2EC135CFE}">
      <text>
        <r>
          <rPr>
            <b/>
            <sz val="9"/>
            <color indexed="81"/>
            <rFont val="Tahoma"/>
            <family val="2"/>
          </rPr>
          <t>Gunnar Persson:</t>
        </r>
        <r>
          <rPr>
            <sz val="9"/>
            <color indexed="81"/>
            <rFont val="Tahoma"/>
            <family val="2"/>
          </rPr>
          <t xml:space="preserve">
med hkp inkl stdavv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Persson</author>
  </authors>
  <commentList>
    <comment ref="T29" authorId="0" shapeId="0" xr:uid="{9F314BFE-33E8-437A-8F20-DFE6648A6BEF}">
      <text>
        <r>
          <rPr>
            <sz val="9"/>
            <color indexed="81"/>
            <rFont val="Tahoma"/>
            <family val="2"/>
          </rPr>
          <t>Ändradt avstånd fr o m 2018 till lika HCE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Persson</author>
  </authors>
  <commentList>
    <comment ref="D3" authorId="0" shapeId="0" xr:uid="{C6A7279A-670B-4AF9-816D-14B60BDD55F7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Elitresultatet på samma påle skrivs även in i masterklassen fastän hen tävlat i elit</t>
        </r>
      </text>
    </comment>
    <comment ref="F3" authorId="0" shapeId="0" xr:uid="{68A7CD87-E34B-47AB-94C6-A532CC4E27BC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Gunnar Persson:
masterresultatet på samma påle skrivs även in i veteran klassen fastän hen tävlat i master</t>
        </r>
      </text>
    </comment>
  </commentList>
</comments>
</file>

<file path=xl/sharedStrings.xml><?xml version="1.0" encoding="utf-8"?>
<sst xmlns="http://schemas.openxmlformats.org/spreadsheetml/2006/main" count="3490" uniqueCount="729">
  <si>
    <t>Klass</t>
  </si>
  <si>
    <t>Diff 1-medel</t>
  </si>
  <si>
    <t>Handikappbas 
Diff till medelmax</t>
  </si>
  <si>
    <t>HCE</t>
  </si>
  <si>
    <t>HC16</t>
  </si>
  <si>
    <t>HRE</t>
  </si>
  <si>
    <t>HR16</t>
  </si>
  <si>
    <t>DRE</t>
  </si>
  <si>
    <t>HBE</t>
  </si>
  <si>
    <t>HB50</t>
  </si>
  <si>
    <t>HL50</t>
  </si>
  <si>
    <t>HLE</t>
  </si>
  <si>
    <t>DBE</t>
  </si>
  <si>
    <t>DHB13</t>
  </si>
  <si>
    <t>DLE</t>
  </si>
  <si>
    <t>DHR13</t>
  </si>
  <si>
    <t>DB50</t>
  </si>
  <si>
    <t>Jämförelseresultat tas fram genom att HCE är "riktkarl" med 0 i handikapp.</t>
  </si>
  <si>
    <t>BSK Edsbyn</t>
  </si>
  <si>
    <t>B</t>
  </si>
  <si>
    <t>D</t>
  </si>
  <si>
    <t>Qualification</t>
  </si>
  <si>
    <t>BSK Siljanspilen</t>
  </si>
  <si>
    <t>BK Pantern</t>
  </si>
  <si>
    <t>Upplands Väsby BSK</t>
  </si>
  <si>
    <t>Angereds BS</t>
  </si>
  <si>
    <t>Vetlanda BSK</t>
  </si>
  <si>
    <t>Lindome BK</t>
  </si>
  <si>
    <t>H</t>
  </si>
  <si>
    <t>BK Fjädern</t>
  </si>
  <si>
    <t>Kungsängens BK</t>
  </si>
  <si>
    <t>Nynäshamns BSK</t>
  </si>
  <si>
    <t>Gävle BK</t>
  </si>
  <si>
    <t>Stockholms BK</t>
  </si>
  <si>
    <t>Kungälvs BSK</t>
  </si>
  <si>
    <t>Stallarholmens BK</t>
  </si>
  <si>
    <t>Stenbro BS</t>
  </si>
  <si>
    <t>BK Fiskgjusen</t>
  </si>
  <si>
    <t>Skogens IF Korsvägen</t>
  </si>
  <si>
    <t>Nykvarns BSK</t>
  </si>
  <si>
    <t>Västerviks BSK</t>
  </si>
  <si>
    <t>BS Gothia</t>
  </si>
  <si>
    <t>BSK Sturarna</t>
  </si>
  <si>
    <t>Kävlinge GoIF</t>
  </si>
  <si>
    <t>MH</t>
  </si>
  <si>
    <t>BSK Vaggeryd</t>
  </si>
  <si>
    <t>Grimslövs AIF</t>
  </si>
  <si>
    <t>Karlstads BK</t>
  </si>
  <si>
    <t>Växjö AIS</t>
  </si>
  <si>
    <t>VH</t>
  </si>
  <si>
    <t>Nyköpings BSK</t>
  </si>
  <si>
    <t>Piteå BK</t>
  </si>
  <si>
    <t>C</t>
  </si>
  <si>
    <t>Mjölby BS</t>
  </si>
  <si>
    <t>BS Kil</t>
  </si>
  <si>
    <t>Huddinge BSK</t>
  </si>
  <si>
    <t>Borås BS</t>
  </si>
  <si>
    <t>BK Danapilen</t>
  </si>
  <si>
    <t>Södertälje BF</t>
  </si>
  <si>
    <t>Roslagens Bågskytteklubb</t>
  </si>
  <si>
    <t>Åtvidabergs BSK</t>
  </si>
  <si>
    <t>Tyresö BS</t>
  </si>
  <si>
    <t>Avesta Bågskytteklubb</t>
  </si>
  <si>
    <t>Rejmyre BSK</t>
  </si>
  <si>
    <t>Järnvägens BF</t>
  </si>
  <si>
    <t>I</t>
  </si>
  <si>
    <t>Föreningen Wij Bågskyttar Ockelbo</t>
  </si>
  <si>
    <t>Mälaröarnas Bågskytteklubb</t>
  </si>
  <si>
    <t>Sandvikens BSK</t>
  </si>
  <si>
    <t>Sundsvall-Ortvikens BK</t>
  </si>
  <si>
    <t>L</t>
  </si>
  <si>
    <t>Kristianstads BK</t>
  </si>
  <si>
    <t>Varbergs BSK</t>
  </si>
  <si>
    <t>Föreningen Svea Oberoende Bågskyttar</t>
  </si>
  <si>
    <t>R</t>
  </si>
  <si>
    <t>Ljungby BSK</t>
  </si>
  <si>
    <t>Satserups Idrotts &amp; BF</t>
  </si>
  <si>
    <t>2016 Ett</t>
  </si>
  <si>
    <t>2016 Med</t>
  </si>
  <si>
    <t>Elvira Brandt</t>
  </si>
  <si>
    <t>BS Grästorp</t>
  </si>
  <si>
    <t>CD</t>
  </si>
  <si>
    <t>Saga Sundbaum</t>
  </si>
  <si>
    <t>Hanna Nilsson</t>
  </si>
  <si>
    <t>Qingmei Lu Pyls</t>
  </si>
  <si>
    <t>Mira Kjellin</t>
  </si>
  <si>
    <t>Julia Vilhelmsson</t>
  </si>
  <si>
    <t>Stockamöllans IF</t>
  </si>
  <si>
    <t>Elvira Voxlin</t>
  </si>
  <si>
    <t>Josefine Hedlund</t>
  </si>
  <si>
    <t>Julia Liljegren</t>
  </si>
  <si>
    <t>Robin Viklund</t>
  </si>
  <si>
    <t>CH</t>
  </si>
  <si>
    <t>Simon Malmén Nordmark</t>
  </si>
  <si>
    <t>Nora BSK</t>
  </si>
  <si>
    <t>Oskar Gudmundsson</t>
  </si>
  <si>
    <t>Lukas Jacobsson</t>
  </si>
  <si>
    <t>Erik Riberg</t>
  </si>
  <si>
    <t>Arvid Lucas</t>
  </si>
  <si>
    <t>Patrik Hallberg</t>
  </si>
  <si>
    <t>Bobbo Olsson</t>
  </si>
  <si>
    <t>Sara Liljeström</t>
  </si>
  <si>
    <t>JD</t>
  </si>
  <si>
    <t>Malin Svenberg</t>
  </si>
  <si>
    <t>Sandra Lindblom</t>
  </si>
  <si>
    <t>Linnea Broman</t>
  </si>
  <si>
    <t>Minna Nordgren</t>
  </si>
  <si>
    <t>Anton Cekal</t>
  </si>
  <si>
    <t>JH</t>
  </si>
  <si>
    <t>Samuel Lovén</t>
  </si>
  <si>
    <t>Sebastian Jansson</t>
  </si>
  <si>
    <t>Umeå Bågskytteklubb</t>
  </si>
  <si>
    <t>Tobias Karlsson</t>
  </si>
  <si>
    <t>Adam Qvirist</t>
  </si>
  <si>
    <t>Rasmus Blom</t>
  </si>
  <si>
    <t>David Bergström</t>
  </si>
  <si>
    <t>Tobias Alnås</t>
  </si>
  <si>
    <t>Ture Olsson</t>
  </si>
  <si>
    <t>Emma Lundmark</t>
  </si>
  <si>
    <t>Johanna Grétarsson</t>
  </si>
  <si>
    <t>BSK Dalpilen</t>
  </si>
  <si>
    <t>Sara Svensson</t>
  </si>
  <si>
    <t>Linnea Backman</t>
  </si>
  <si>
    <t>Luleå BS</t>
  </si>
  <si>
    <t>Saga Grétarsson</t>
  </si>
  <si>
    <t>Linnéa Grip-Hestner</t>
  </si>
  <si>
    <t>Östersunds BSK</t>
  </si>
  <si>
    <t>Elvin Lund</t>
  </si>
  <si>
    <t>Albin Hägglund</t>
  </si>
  <si>
    <t>Arvidsjaur BS</t>
  </si>
  <si>
    <t>Melker Tengroth</t>
  </si>
  <si>
    <t>Helsingborgs BSK</t>
  </si>
  <si>
    <t>Axel Olsson</t>
  </si>
  <si>
    <t>Kristoffer Ronkainen</t>
  </si>
  <si>
    <t>Axel Scuka</t>
  </si>
  <si>
    <t>Viktor Berg</t>
  </si>
  <si>
    <t>Oskar Berggren</t>
  </si>
  <si>
    <t>Erik Larsson</t>
  </si>
  <si>
    <t>Tindra Munter</t>
  </si>
  <si>
    <t>Caroline Käck</t>
  </si>
  <si>
    <t>Anna Backman</t>
  </si>
  <si>
    <t>Alexander Kullberg</t>
  </si>
  <si>
    <t>Martin Hellman</t>
  </si>
  <si>
    <t>Erik Persson</t>
  </si>
  <si>
    <t>Edvin Tengroth</t>
  </si>
  <si>
    <t>Sara Linnér</t>
  </si>
  <si>
    <t>Felicia Karlsson</t>
  </si>
  <si>
    <t>Tova Strååt</t>
  </si>
  <si>
    <t>Isa Stark</t>
  </si>
  <si>
    <t>Motala BSK</t>
  </si>
  <si>
    <t>Ida Hedlund</t>
  </si>
  <si>
    <t>Theo Barkemo</t>
  </si>
  <si>
    <t>Per Bolander</t>
  </si>
  <si>
    <t>Linus Grahn</t>
  </si>
  <si>
    <t>Joel Hagström</t>
  </si>
  <si>
    <t>Theo Hjortenmark</t>
  </si>
  <si>
    <t>Martin Carlsten</t>
  </si>
  <si>
    <t>Emil Vigetun</t>
  </si>
  <si>
    <t>Emil Blom</t>
  </si>
  <si>
    <t>Stina Röjestål</t>
  </si>
  <si>
    <t>Celina Sand</t>
  </si>
  <si>
    <t>Amanda Hellstenius</t>
  </si>
  <si>
    <t>Bollnäs BK</t>
  </si>
  <si>
    <t>Maja Rönér</t>
  </si>
  <si>
    <t>Viktor Berggren</t>
  </si>
  <si>
    <t>Simon Hestner</t>
  </si>
  <si>
    <t>Lars Bolander</t>
  </si>
  <si>
    <t>Ebba Snäckerström</t>
  </si>
  <si>
    <t>Alva Einarsson</t>
  </si>
  <si>
    <t>Anna Karlsson</t>
  </si>
  <si>
    <t>Cecilia Lind</t>
  </si>
  <si>
    <t>Malte Ålund</t>
  </si>
  <si>
    <t>Alexander Lindskog</t>
  </si>
  <si>
    <t>Måns Gehrke</t>
  </si>
  <si>
    <t>Jacob Mosén</t>
  </si>
  <si>
    <t>Trelleborgs Bågskytteklubb</t>
  </si>
  <si>
    <t>Elliot Stjernqvist</t>
  </si>
  <si>
    <t>Elias Olsson</t>
  </si>
  <si>
    <t>Linköpings SKF</t>
  </si>
  <si>
    <t>Malte Modig</t>
  </si>
  <si>
    <t>Jakob Hedén</t>
  </si>
  <si>
    <t>Malin Medbo</t>
  </si>
  <si>
    <t>Kim Doverstål</t>
  </si>
  <si>
    <t>Sara Halldén</t>
  </si>
  <si>
    <t>Caroline Hallqvist</t>
  </si>
  <si>
    <t>Fanny Wällersten</t>
  </si>
  <si>
    <t>Simon Ålund</t>
  </si>
  <si>
    <t>Marcus Lindberg</t>
  </si>
  <si>
    <t>David Fredriksson</t>
  </si>
  <si>
    <t>Kevin Ronkainen</t>
  </si>
  <si>
    <t>Hedlund Josefine</t>
  </si>
  <si>
    <t>Sundbaum Saga</t>
  </si>
  <si>
    <t>Spector My</t>
  </si>
  <si>
    <t>Stokki Ellen</t>
  </si>
  <si>
    <t>Hallqvist Sanna</t>
  </si>
  <si>
    <t>Nilsson Hanna</t>
  </si>
  <si>
    <t>Kjellin Mira</t>
  </si>
  <si>
    <t>Söderlund Hanna</t>
  </si>
  <si>
    <t>Viklund Robin</t>
  </si>
  <si>
    <t>Riberg Erik</t>
  </si>
  <si>
    <t>Olsson Bobbo</t>
  </si>
  <si>
    <t>Medbo Malin</t>
  </si>
  <si>
    <t>Hed Julia</t>
  </si>
  <si>
    <t>Lilja Sandra</t>
  </si>
  <si>
    <t>Liljeström Sara</t>
  </si>
  <si>
    <t>Lindblom Sandra</t>
  </si>
  <si>
    <t>Linnér Sara</t>
  </si>
  <si>
    <t>Cekal Anton</t>
  </si>
  <si>
    <t>Soivanen Robin</t>
  </si>
  <si>
    <t>Karlsson Tobias</t>
  </si>
  <si>
    <t>Qvirist Adam</t>
  </si>
  <si>
    <t>Olsson Ture</t>
  </si>
  <si>
    <t>Voxlin Elvira</t>
  </si>
  <si>
    <t>KD</t>
  </si>
  <si>
    <t>Viklund Emma</t>
  </si>
  <si>
    <t>Bergqvist Amalia</t>
  </si>
  <si>
    <t>Hallberg Patrik</t>
  </si>
  <si>
    <t>KH</t>
  </si>
  <si>
    <t>Ålund Vilmer</t>
  </si>
  <si>
    <t>Forseth Cecilia</t>
  </si>
  <si>
    <t>Jämtlands BSK</t>
  </si>
  <si>
    <t>Grétarsson Johanna</t>
  </si>
  <si>
    <t>Backman Linnea</t>
  </si>
  <si>
    <t>Grétarsson Saga</t>
  </si>
  <si>
    <t>Lundmark Emma</t>
  </si>
  <si>
    <t>Grip-Hestner Linnéa</t>
  </si>
  <si>
    <t>Tengroth Edvin</t>
  </si>
  <si>
    <t>Lund Elvin</t>
  </si>
  <si>
    <t>Olsson Axel</t>
  </si>
  <si>
    <t>Forseth David</t>
  </si>
  <si>
    <t>Berg Viktor</t>
  </si>
  <si>
    <t>Ronkainen Kristoffer</t>
  </si>
  <si>
    <t>Lund Sebastian</t>
  </si>
  <si>
    <t>Munter Tindra</t>
  </si>
  <si>
    <t>Käck Caroline</t>
  </si>
  <si>
    <t>Andersson Moa</t>
  </si>
  <si>
    <t>Backman Anna</t>
  </si>
  <si>
    <t>Kullberg Alexander</t>
  </si>
  <si>
    <t>Persson Erik</t>
  </si>
  <si>
    <t>Backman Johan</t>
  </si>
  <si>
    <t>Bengtsson Carl Johan</t>
  </si>
  <si>
    <t>Hellman Martin</t>
  </si>
  <si>
    <t>Lagerlund Lucas</t>
  </si>
  <si>
    <t>Verhagen Melin William</t>
  </si>
  <si>
    <t>Kvalöy Marcus</t>
  </si>
  <si>
    <t>Pontén Tobias</t>
  </si>
  <si>
    <t>Sandqvist Simon</t>
  </si>
  <si>
    <t>Widegren Robin</t>
  </si>
  <si>
    <t>Tengroth Melker</t>
  </si>
  <si>
    <t>Berggren Oskar</t>
  </si>
  <si>
    <t>Strååt Tova</t>
  </si>
  <si>
    <t>Karlsson Felicia</t>
  </si>
  <si>
    <t>Hedlund Ida</t>
  </si>
  <si>
    <t>Rönér Maja</t>
  </si>
  <si>
    <t>Tamminen Lowa</t>
  </si>
  <si>
    <t>Andersson Albin</t>
  </si>
  <si>
    <t>Berggren Viktor</t>
  </si>
  <si>
    <t>Barkemo Theo</t>
  </si>
  <si>
    <t>Hagström Joel</t>
  </si>
  <si>
    <t>Alvem Frans</t>
  </si>
  <si>
    <t>Vigetun Emil</t>
  </si>
  <si>
    <t>Schüssleder Jacob</t>
  </si>
  <si>
    <t>Hammarlund Bolander Per</t>
  </si>
  <si>
    <t>Stenberg Celina</t>
  </si>
  <si>
    <t>Hellstenius Amanda</t>
  </si>
  <si>
    <t>Heijus Patrik</t>
  </si>
  <si>
    <t>Hammarlund Bolander Lars</t>
  </si>
  <si>
    <t>Grip-Hestner Simon</t>
  </si>
  <si>
    <t>Fransson Linus</t>
  </si>
  <si>
    <t>Grahn Linus</t>
  </si>
  <si>
    <t>Hallqvist Caroline</t>
  </si>
  <si>
    <t>Frööjd Julia</t>
  </si>
  <si>
    <t>BSK Pilen</t>
  </si>
  <si>
    <t>Berlin Elsa</t>
  </si>
  <si>
    <t>Snäckerström Ebba</t>
  </si>
  <si>
    <t>Karlsson Anna</t>
  </si>
  <si>
    <t>Lind Cecilia</t>
  </si>
  <si>
    <t>Olander Ålund Malte</t>
  </si>
  <si>
    <t>Gehrke Måns</t>
  </si>
  <si>
    <t>Käck Mathias</t>
  </si>
  <si>
    <t>Riberg Oskar</t>
  </si>
  <si>
    <t>Ronkainen Kevin</t>
  </si>
  <si>
    <t>Lindskog Alexander</t>
  </si>
  <si>
    <t>Westling Victor</t>
  </si>
  <si>
    <t>Skog Philip</t>
  </si>
  <si>
    <t>Bergsten Eva</t>
  </si>
  <si>
    <t>Lindkvist Ellinor</t>
  </si>
  <si>
    <t>Olsson Alva</t>
  </si>
  <si>
    <t>Väyrynen Amanda</t>
  </si>
  <si>
    <t>Strandqvist Sara</t>
  </si>
  <si>
    <t>Österlund Tilda</t>
  </si>
  <si>
    <t>Olander Ålund Simon</t>
  </si>
  <si>
    <t>Priklonsky Johan</t>
  </si>
  <si>
    <t>Gustafsson Felix</t>
  </si>
  <si>
    <t>Lindberg Marcus</t>
  </si>
  <si>
    <t>Jonsson Peter</t>
  </si>
  <si>
    <t>Ljungqvist Tobias</t>
  </si>
  <si>
    <t>Hylander Tea</t>
  </si>
  <si>
    <t>Modig Malte</t>
  </si>
  <si>
    <t>2017 Ett</t>
  </si>
  <si>
    <t>2017 Med</t>
  </si>
  <si>
    <t>2018 Ett</t>
  </si>
  <si>
    <t>2018 Med</t>
  </si>
  <si>
    <t>DHB16</t>
  </si>
  <si>
    <t>DHB10</t>
  </si>
  <si>
    <t>DHC13</t>
  </si>
  <si>
    <t>DHC10</t>
  </si>
  <si>
    <t>DHL10</t>
  </si>
  <si>
    <t>DHL13</t>
  </si>
  <si>
    <t>DHL16</t>
  </si>
  <si>
    <t>DHR10</t>
  </si>
  <si>
    <t>DR16</t>
  </si>
  <si>
    <t>DC16</t>
  </si>
  <si>
    <t>1:a PER PIL</t>
  </si>
  <si>
    <t>medel PER PIL</t>
  </si>
  <si>
    <t>DHB60</t>
  </si>
  <si>
    <t>DCE</t>
  </si>
  <si>
    <t>DC50</t>
  </si>
  <si>
    <t>HC50</t>
  </si>
  <si>
    <t>DC60</t>
  </si>
  <si>
    <t>HC60</t>
  </si>
  <si>
    <t>DL50</t>
  </si>
  <si>
    <t>DHL60</t>
  </si>
  <si>
    <t>DR50</t>
  </si>
  <si>
    <t>HR50</t>
  </si>
  <si>
    <t>Björklund Lina</t>
  </si>
  <si>
    <t>Åséll Stine</t>
  </si>
  <si>
    <t>Idéhn Inga Lill</t>
  </si>
  <si>
    <t>Lilja Carina</t>
  </si>
  <si>
    <t>Hed Lena</t>
  </si>
  <si>
    <t>Mathson Berg Annica</t>
  </si>
  <si>
    <t>Hellberg Héléne</t>
  </si>
  <si>
    <t>Rudin Christelle</t>
  </si>
  <si>
    <t>Nyström Ann</t>
  </si>
  <si>
    <t>Jonsson Erik</t>
  </si>
  <si>
    <t>Ottosson Martin</t>
  </si>
  <si>
    <t>Axeflod Mats</t>
  </si>
  <si>
    <t>Björklund Jakob</t>
  </si>
  <si>
    <t>Karttunen Kari</t>
  </si>
  <si>
    <t>Petersson Tore</t>
  </si>
  <si>
    <t>Svensson Åke</t>
  </si>
  <si>
    <t>Paulsson Adam</t>
  </si>
  <si>
    <t>Larsson Fredrik</t>
  </si>
  <si>
    <t>Samuelsson Fredrik</t>
  </si>
  <si>
    <t>Uddevalla BSK</t>
  </si>
  <si>
    <t>Ohlsson Anders</t>
  </si>
  <si>
    <t>Edling Per</t>
  </si>
  <si>
    <t>Lundmark Fredrik</t>
  </si>
  <si>
    <t>Gockert Winfried</t>
  </si>
  <si>
    <t>Zetterström Tomas</t>
  </si>
  <si>
    <t>Oskarsson Roine</t>
  </si>
  <si>
    <t>Jantol David</t>
  </si>
  <si>
    <t>Sandgren Per</t>
  </si>
  <si>
    <t>Bergström Stig</t>
  </si>
  <si>
    <t>Höök Lasse</t>
  </si>
  <si>
    <t>Hellberg Lars</t>
  </si>
  <si>
    <t>Sejbjerg Niels</t>
  </si>
  <si>
    <t>Swensson Lars-Göran</t>
  </si>
  <si>
    <t>Lovén Samuel</t>
  </si>
  <si>
    <t>Ward Kevin</t>
  </si>
  <si>
    <t>Svedberg Anders</t>
  </si>
  <si>
    <t>Jonson Fredrik</t>
  </si>
  <si>
    <t>Skallsjö BG</t>
  </si>
  <si>
    <t>Johansson Roger</t>
  </si>
  <si>
    <t>Seger Björne</t>
  </si>
  <si>
    <t>Nyström Hans</t>
  </si>
  <si>
    <t>Olofsson Ingrid</t>
  </si>
  <si>
    <t>Thun Isabell</t>
  </si>
  <si>
    <t>Andersson Annelie</t>
  </si>
  <si>
    <t>Södersten Lisa</t>
  </si>
  <si>
    <t>Löwström Lena</t>
  </si>
  <si>
    <t>Munther Tindra</t>
  </si>
  <si>
    <t>Leijon Peter</t>
  </si>
  <si>
    <t>Israelsson Pär</t>
  </si>
  <si>
    <t>Anderle Mikael</t>
  </si>
  <si>
    <t>Lundin Morgan</t>
  </si>
  <si>
    <t>Däldborg Christian</t>
  </si>
  <si>
    <t>Lagneholt Marcus</t>
  </si>
  <si>
    <t>Johansson Håkan</t>
  </si>
  <si>
    <t>Ericsson Mats Inge</t>
  </si>
  <si>
    <t>Sahlberg Emil</t>
  </si>
  <si>
    <t>Hed Lennart</t>
  </si>
  <si>
    <t>Hed Joakim</t>
  </si>
  <si>
    <t>Polan Marcel</t>
  </si>
  <si>
    <t>Gidensköld Fredrik</t>
  </si>
  <si>
    <t>Halmstads BF</t>
  </si>
  <si>
    <t>Paulsson Christer</t>
  </si>
  <si>
    <t>Hässleholms BSK</t>
  </si>
  <si>
    <t>Hansson Stefan</t>
  </si>
  <si>
    <t>Röjås Roine</t>
  </si>
  <si>
    <t>Edström Magnus</t>
  </si>
  <si>
    <t>Hellström Tobias</t>
  </si>
  <si>
    <t>Nordsvan Lennart</t>
  </si>
  <si>
    <t>Kempe Linus</t>
  </si>
  <si>
    <t>Isaksson Kristian</t>
  </si>
  <si>
    <t>Widegren Peter</t>
  </si>
  <si>
    <t>Iderbrant Martin</t>
  </si>
  <si>
    <t>Särén Mikael</t>
  </si>
  <si>
    <t>Kullberg Andreas</t>
  </si>
  <si>
    <t>Jansson Peter</t>
  </si>
  <si>
    <t>Dahlblom Erik</t>
  </si>
  <si>
    <t>Einarsson Tobias</t>
  </si>
  <si>
    <t>Lindblom Thomas</t>
  </si>
  <si>
    <t>Seger Jesper</t>
  </si>
  <si>
    <t>Regnell Jonas</t>
  </si>
  <si>
    <t>Andersson Lennart</t>
  </si>
  <si>
    <t>Löfqvist Christer</t>
  </si>
  <si>
    <t>Ottosson Christoffer</t>
  </si>
  <si>
    <t>Malm Leif</t>
  </si>
  <si>
    <t>Hellman Anders</t>
  </si>
  <si>
    <t>Nilsson Peter</t>
  </si>
  <si>
    <t>Löwström Lennart</t>
  </si>
  <si>
    <t>Wallon Conny</t>
  </si>
  <si>
    <t>Kempe Anders</t>
  </si>
  <si>
    <t>Appelqvist Jimmy</t>
  </si>
  <si>
    <t>Johansson Ann</t>
  </si>
  <si>
    <t>Bengtsson Johnny</t>
  </si>
  <si>
    <t>Lindblom Roger</t>
  </si>
  <si>
    <t>Svartvik Monika</t>
  </si>
  <si>
    <t>Domeij Ulla</t>
  </si>
  <si>
    <t>Malmström Yngve</t>
  </si>
  <si>
    <t>Domeij Jan</t>
  </si>
  <si>
    <t>Lovén Leif</t>
  </si>
  <si>
    <t>Bertäng Inge</t>
  </si>
  <si>
    <t>Norén Peter</t>
  </si>
  <si>
    <t>Persson Egon</t>
  </si>
  <si>
    <t>Källhult Björn</t>
  </si>
  <si>
    <t>Fohrs Hans-Åke</t>
  </si>
  <si>
    <t>Vallner Rasmus</t>
  </si>
  <si>
    <t>Axelsson Jimmy</t>
  </si>
  <si>
    <t>Vallner Stisse</t>
  </si>
  <si>
    <t>Nagle Joe</t>
  </si>
  <si>
    <t>Bergquist Magnus</t>
  </si>
  <si>
    <t>Grönnevik Ronny</t>
  </si>
  <si>
    <t>Carlsson Lennart</t>
  </si>
  <si>
    <t>Kättström Elin</t>
  </si>
  <si>
    <t>Nyberg Sandra</t>
  </si>
  <si>
    <t>Jangnäs Erika</t>
  </si>
  <si>
    <t>BK Gripen</t>
  </si>
  <si>
    <t>Blomberg Cicci</t>
  </si>
  <si>
    <t>Johansson Sofie</t>
  </si>
  <si>
    <t>Hulterstedt Tuva</t>
  </si>
  <si>
    <t>Andersson Jonatan</t>
  </si>
  <si>
    <t>Jansson Björn</t>
  </si>
  <si>
    <t>Andersson Niklas</t>
  </si>
  <si>
    <t>Ålund Simon</t>
  </si>
  <si>
    <t>Bjerendal Göran</t>
  </si>
  <si>
    <t>Fredriksson Jesper</t>
  </si>
  <si>
    <t>Eriksson Henrik</t>
  </si>
  <si>
    <t>Ålund Cenneth</t>
  </si>
  <si>
    <t>Davidsson Jan</t>
  </si>
  <si>
    <t>Johnsson Börje</t>
  </si>
  <si>
    <t>Tapper Martin</t>
  </si>
  <si>
    <t>Fredriksson David</t>
  </si>
  <si>
    <t>Sjöqvist Fredrik</t>
  </si>
  <si>
    <t>Lindskog Mattias</t>
  </si>
  <si>
    <t>Sundlin Tom</t>
  </si>
  <si>
    <t>Blomstrand Per-Olof</t>
  </si>
  <si>
    <t>Nordborg Nicklas</t>
  </si>
  <si>
    <t>Svensson Fredrik</t>
  </si>
  <si>
    <t>Jonsson Kennet</t>
  </si>
  <si>
    <t>Sand Jonas</t>
  </si>
  <si>
    <t>Wessberg Patrick</t>
  </si>
  <si>
    <t>Skjutresultat</t>
  </si>
  <si>
    <t>Lina Björklund</t>
  </si>
  <si>
    <t>ED</t>
  </si>
  <si>
    <t>Julia Hed</t>
  </si>
  <si>
    <t>Stine Åséll</t>
  </si>
  <si>
    <t>Margaretha Palm</t>
  </si>
  <si>
    <t>Josefine Hed</t>
  </si>
  <si>
    <t>Cecilia Timmin</t>
  </si>
  <si>
    <t>IF Ulvarna BSK</t>
  </si>
  <si>
    <t>Erik Jonsson</t>
  </si>
  <si>
    <t>EH</t>
  </si>
  <si>
    <t>Fredrik Lundmark</t>
  </si>
  <si>
    <t>Mats Axeflod</t>
  </si>
  <si>
    <t>Åke Svensson</t>
  </si>
  <si>
    <t>Hartmut Ziplies</t>
  </si>
  <si>
    <t>Urban Thorslund</t>
  </si>
  <si>
    <t>Kari Karttunen</t>
  </si>
  <si>
    <t>Tomas Zetterström</t>
  </si>
  <si>
    <t>Per Edling</t>
  </si>
  <si>
    <t>Michael Sigfridsson</t>
  </si>
  <si>
    <t>Mikael Zelmerlööv</t>
  </si>
  <si>
    <t>Lena Hed</t>
  </si>
  <si>
    <t>MD</t>
  </si>
  <si>
    <t>Christina Bergsten</t>
  </si>
  <si>
    <t>Susanne Rosén Ollas</t>
  </si>
  <si>
    <t>Harriet Arvehell</t>
  </si>
  <si>
    <t>BK Friskyttarna</t>
  </si>
  <si>
    <t>Tore Petersson</t>
  </si>
  <si>
    <t>Björne Seger</t>
  </si>
  <si>
    <t>Karl-Erik Lönnkvist</t>
  </si>
  <si>
    <t>Per Sandgren</t>
  </si>
  <si>
    <t>Winfried Gockert</t>
  </si>
  <si>
    <t>Lars-Åke Mattsson</t>
  </si>
  <si>
    <t>Jan-Olov Sköld</t>
  </si>
  <si>
    <t>Stig Bergström</t>
  </si>
  <si>
    <t>Lennart Olsson</t>
  </si>
  <si>
    <t>Strängnäs BSK</t>
  </si>
  <si>
    <t>Ivana Buden</t>
  </si>
  <si>
    <t>Isabell Thun</t>
  </si>
  <si>
    <t>Ingrid Olofsson</t>
  </si>
  <si>
    <t>Annelie Andersson</t>
  </si>
  <si>
    <t>Lisa Södersten</t>
  </si>
  <si>
    <t>Emma Jonson</t>
  </si>
  <si>
    <t>Elisabet Larsson</t>
  </si>
  <si>
    <t>Isak Carlsson</t>
  </si>
  <si>
    <t>Christian Däldborg</t>
  </si>
  <si>
    <t>Peter Leijon</t>
  </si>
  <si>
    <t>Mikael Anderle</t>
  </si>
  <si>
    <t>Pär Israelsson</t>
  </si>
  <si>
    <t>Håkan Johansson</t>
  </si>
  <si>
    <t>Rickard Johansson</t>
  </si>
  <si>
    <t>Martin Iderbrant</t>
  </si>
  <si>
    <t>Peter Widegren</t>
  </si>
  <si>
    <t>Lennart Nordsvan</t>
  </si>
  <si>
    <t>Joakim Hed</t>
  </si>
  <si>
    <t>Roine Röjås</t>
  </si>
  <si>
    <t>Magnus Edström</t>
  </si>
  <si>
    <t>Kristian Isaksson</t>
  </si>
  <si>
    <t>Lennart Hed</t>
  </si>
  <si>
    <t>Andreas Kullberg</t>
  </si>
  <si>
    <t>Jari Hjerpe</t>
  </si>
  <si>
    <t>Samuel Morén</t>
  </si>
  <si>
    <t>Lennart Andersson</t>
  </si>
  <si>
    <t>Mattias Nilsson</t>
  </si>
  <si>
    <t>Falu BSK Kopparpilen</t>
  </si>
  <si>
    <t>Conny Wallon</t>
  </si>
  <si>
    <t>Alexander Hegedus</t>
  </si>
  <si>
    <t>Henrik Angantyr</t>
  </si>
  <si>
    <t>Tobias Einarsson</t>
  </si>
  <si>
    <t>Rolf Volungholen</t>
  </si>
  <si>
    <t>Mikael Särén</t>
  </si>
  <si>
    <t>David Adams</t>
  </si>
  <si>
    <t>John Nilsson</t>
  </si>
  <si>
    <t>Thomas Lindblom</t>
  </si>
  <si>
    <t>Anton Edstrand</t>
  </si>
  <si>
    <t>Jan Bergström</t>
  </si>
  <si>
    <t>Älvenäs BSK</t>
  </si>
  <si>
    <t>Khalid Hadrous</t>
  </si>
  <si>
    <t>Anders Hellman</t>
  </si>
  <si>
    <t>Leif Malm</t>
  </si>
  <si>
    <t>Jimmy Appelqvist</t>
  </si>
  <si>
    <t>Ann Johansson</t>
  </si>
  <si>
    <t>Cenneth Johansson</t>
  </si>
  <si>
    <t>Peter Linden</t>
  </si>
  <si>
    <t>Eddy Andersson</t>
  </si>
  <si>
    <t>Johnny Bengtsson</t>
  </si>
  <si>
    <t>Göran Talus</t>
  </si>
  <si>
    <t>Gunnar Persson</t>
  </si>
  <si>
    <t>Torsten Hultgren</t>
  </si>
  <si>
    <t>Kent Eriksson</t>
  </si>
  <si>
    <t>Mats Palmér</t>
  </si>
  <si>
    <t>Christer Andersson</t>
  </si>
  <si>
    <t>I 3 SK</t>
  </si>
  <si>
    <t>Lennart Karlsson</t>
  </si>
  <si>
    <t>Jonas Sand</t>
  </si>
  <si>
    <t>Jonas Öhr</t>
  </si>
  <si>
    <t>Ragnar Eriksson</t>
  </si>
  <si>
    <t>Joseph Nagle</t>
  </si>
  <si>
    <t>Kaarina Saviluoto</t>
  </si>
  <si>
    <t>Ulla Domeij</t>
  </si>
  <si>
    <t>Monika Svartvik</t>
  </si>
  <si>
    <t>Wilhelmina Ehrenkrona</t>
  </si>
  <si>
    <t>Peter Norén</t>
  </si>
  <si>
    <t>Yngve Malmström</t>
  </si>
  <si>
    <t>Jan Domeij</t>
  </si>
  <si>
    <t>Egon Persson</t>
  </si>
  <si>
    <t>Inge Bertäng</t>
  </si>
  <si>
    <t>Lennart Larsson</t>
  </si>
  <si>
    <t>Hans-Åke Fohrs</t>
  </si>
  <si>
    <t>Johan Norrhult</t>
  </si>
  <si>
    <t>Västbo BSK</t>
  </si>
  <si>
    <t>Magnus Bergquist</t>
  </si>
  <si>
    <t>Elin Kättström</t>
  </si>
  <si>
    <t>Cecilia Blomberg</t>
  </si>
  <si>
    <t>Eva Bergsten</t>
  </si>
  <si>
    <t>Sandra Nyberg</t>
  </si>
  <si>
    <t>Mix Haxholm</t>
  </si>
  <si>
    <t>Sara Miric-Smojver</t>
  </si>
  <si>
    <t>Anna Jansson</t>
  </si>
  <si>
    <t>Björn Jansson</t>
  </si>
  <si>
    <t>Jonatan Andersson</t>
  </si>
  <si>
    <t>Niklas Andersson</t>
  </si>
  <si>
    <t>Göran Bjerendal</t>
  </si>
  <si>
    <t>Per Bengtsson</t>
  </si>
  <si>
    <t>Martin Thun</t>
  </si>
  <si>
    <t>Börje Johnsson</t>
  </si>
  <si>
    <t>Cenneth Ålund</t>
  </si>
  <si>
    <t>Martin Tapper</t>
  </si>
  <si>
    <t>Stefan Johansson</t>
  </si>
  <si>
    <t>Arboga BSK</t>
  </si>
  <si>
    <t>Nore Ålund</t>
  </si>
  <si>
    <t>Kai Vinberg</t>
  </si>
  <si>
    <t>Berryl Arvehell</t>
  </si>
  <si>
    <t>Birgitta Lundgren</t>
  </si>
  <si>
    <t>Sören Ellesjö</t>
  </si>
  <si>
    <t>HIE</t>
  </si>
  <si>
    <t>Fältbana, handikappjusterat resultat</t>
  </si>
  <si>
    <t>1-4 resultat ur medelberäkningarna nedan är borttagna om de är avvikande låga.</t>
  </si>
  <si>
    <t>Tävling:</t>
  </si>
  <si>
    <t>Datum:</t>
  </si>
  <si>
    <t>Skytt</t>
  </si>
  <si>
    <t>Slutresultat</t>
  </si>
  <si>
    <t>Placering</t>
  </si>
  <si>
    <t>Resultatlista Fält med handikapp</t>
  </si>
  <si>
    <t>Resultatlista Fält - Handikapp</t>
  </si>
  <si>
    <t>HR60</t>
  </si>
  <si>
    <t>HB16</t>
  </si>
  <si>
    <t>HB60</t>
  </si>
  <si>
    <t>HI50</t>
  </si>
  <si>
    <t>DR13</t>
  </si>
  <si>
    <t>HR13</t>
  </si>
  <si>
    <t>DB13</t>
  </si>
  <si>
    <t>HB13</t>
  </si>
  <si>
    <t>DB16</t>
  </si>
  <si>
    <t>DB10</t>
  </si>
  <si>
    <t>HB10</t>
  </si>
  <si>
    <t>DC13</t>
  </si>
  <si>
    <t>HC13</t>
  </si>
  <si>
    <t>HC10</t>
  </si>
  <si>
    <t>DL13</t>
  </si>
  <si>
    <t>HL13</t>
  </si>
  <si>
    <t>HL16</t>
  </si>
  <si>
    <t>DL10</t>
  </si>
  <si>
    <t>DI13</t>
  </si>
  <si>
    <t>DI16</t>
  </si>
  <si>
    <t>Antal pil:</t>
  </si>
  <si>
    <t>2019 Ett</t>
  </si>
  <si>
    <t>2019 Med</t>
  </si>
  <si>
    <t>DL16</t>
  </si>
  <si>
    <t>Utgångspunkt är Fält-SM och Fält-JSM</t>
  </si>
  <si>
    <t>DR60</t>
  </si>
  <si>
    <t>J i E</t>
  </si>
  <si>
    <t>M i E</t>
  </si>
  <si>
    <t>V i M</t>
  </si>
  <si>
    <t>dam</t>
  </si>
  <si>
    <t>DB60</t>
  </si>
  <si>
    <t>BVD</t>
  </si>
  <si>
    <t>DRV</t>
  </si>
  <si>
    <t>CMD</t>
  </si>
  <si>
    <t>CVH</t>
  </si>
  <si>
    <t>BVH</t>
  </si>
  <si>
    <t>sdtavv medel</t>
  </si>
  <si>
    <t>Resultat m stdavv</t>
  </si>
  <si>
    <t>Resultat utan stdavv</t>
  </si>
  <si>
    <t>stdavv vinnare</t>
  </si>
  <si>
    <t>Utan stdavv- korrigering av toppresultat</t>
  </si>
  <si>
    <t>Test skjutresultat</t>
  </si>
  <si>
    <t>Relationsfaktor för kvoten av Klassens Diff 1-medel och HCE:s Diff 1-medel, om mindre än 0,3 skrivs 0,3</t>
  </si>
  <si>
    <t>Orange fält = Korrigerings behov vid få resultat</t>
  </si>
  <si>
    <t>Ytterligare en korrigering görs för resultat som är över tidigare medelvinstresultat i klassen så de anpassas till HCE. Medelstandardavvikelsen för seger och medelresultat används för detta.</t>
  </si>
  <si>
    <r>
      <t>Öviga klassers skyttar får direkt ett tillägg med</t>
    </r>
    <r>
      <rPr>
        <sz val="10"/>
        <color rgb="FF00B050"/>
        <rFont val="Calibri"/>
        <family val="2"/>
        <scheme val="minor"/>
      </rPr>
      <t xml:space="preserve"> handikappbassiffran</t>
    </r>
    <r>
      <rPr>
        <sz val="10"/>
        <color theme="1"/>
        <rFont val="Calibri"/>
        <family val="2"/>
        <scheme val="minor"/>
      </rPr>
      <t xml:space="preserve"> upp till HCE:s medelvärde från den egna klassens medelvärde</t>
    </r>
  </si>
  <si>
    <r>
      <t xml:space="preserve">Till detta läggs en justering till. Skyttens resultat minus </t>
    </r>
    <r>
      <rPr>
        <sz val="10"/>
        <color rgb="FF7030A0"/>
        <rFont val="Calibri"/>
        <family val="2"/>
        <scheme val="minor"/>
      </rPr>
      <t>medelresultatet</t>
    </r>
    <r>
      <rPr>
        <sz val="10"/>
        <color theme="1"/>
        <rFont val="Calibri"/>
        <family val="2"/>
        <scheme val="minor"/>
      </rPr>
      <t xml:space="preserve"> delas med </t>
    </r>
    <r>
      <rPr>
        <sz val="10"/>
        <color rgb="FFFF0000"/>
        <rFont val="Calibri"/>
        <family val="2"/>
        <scheme val="minor"/>
      </rPr>
      <t>relationsmedelfaktorn</t>
    </r>
  </si>
  <si>
    <t>medel sdavv</t>
  </si>
  <si>
    <t>Relationsfaktor för standardavvikelser av resultat</t>
  </si>
  <si>
    <t>JSM Fält 2021 Mjölby 210717</t>
  </si>
  <si>
    <t>tävlade i HR13)</t>
  </si>
  <si>
    <t>2021 Ett</t>
  </si>
  <si>
    <t>2021 Med</t>
  </si>
  <si>
    <t>Resultat</t>
  </si>
  <si>
    <t>HI60</t>
  </si>
  <si>
    <t>HI50+60</t>
  </si>
  <si>
    <t>2021 Fält-SM Stallarholmen 210807-08</t>
  </si>
  <si>
    <r>
      <t xml:space="preserve">BK </t>
    </r>
    <r>
      <rPr>
        <sz val="11"/>
        <color theme="0" tint="-0.249977111117893"/>
        <rFont val="Calibri"/>
        <family val="2"/>
        <scheme val="minor"/>
      </rPr>
      <t>(D+H10)</t>
    </r>
  </si>
  <si>
    <r>
      <t xml:space="preserve">BC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</si>
  <si>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BJ </t>
    </r>
    <r>
      <rPr>
        <sz val="11"/>
        <color theme="0" tint="-0.249977111117893"/>
        <rFont val="Calibri"/>
        <family val="2"/>
        <scheme val="minor"/>
      </rPr>
      <t>(D+H16)</t>
    </r>
  </si>
  <si>
    <r>
      <t>CK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(D+H10)</t>
    </r>
  </si>
  <si>
    <r>
      <t>CC</t>
    </r>
    <r>
      <rPr>
        <sz val="1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</si>
  <si>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CJD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</si>
  <si>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CJH </t>
    </r>
    <r>
      <rPr>
        <sz val="11"/>
        <color theme="0" tint="-0.249977111117893"/>
        <rFont val="Calibri"/>
        <family val="2"/>
        <scheme val="minor"/>
      </rPr>
      <t>(16)</t>
    </r>
  </si>
  <si>
    <r>
      <t>LK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(D+H10)</t>
    </r>
  </si>
  <si>
    <r>
      <t xml:space="preserve">LC </t>
    </r>
    <r>
      <rPr>
        <sz val="11"/>
        <color theme="0" tint="-0.249977111117893"/>
        <rFont val="Calibri"/>
        <family val="2"/>
        <scheme val="minor"/>
      </rPr>
      <t>(D+H13)</t>
    </r>
  </si>
  <si>
    <r>
      <t xml:space="preserve">LJ </t>
    </r>
    <r>
      <rPr>
        <sz val="11"/>
        <color theme="0" tint="-0.249977111117893"/>
        <rFont val="Calibri"/>
        <family val="2"/>
        <scheme val="minor"/>
      </rPr>
      <t>(D+H16)</t>
    </r>
  </si>
  <si>
    <r>
      <t xml:space="preserve">RK </t>
    </r>
    <r>
      <rPr>
        <sz val="11"/>
        <color theme="0" tint="-0.249977111117893"/>
        <rFont val="Calibri"/>
        <family val="2"/>
        <scheme val="minor"/>
      </rPr>
      <t>(D+H10)</t>
    </r>
  </si>
  <si>
    <r>
      <t xml:space="preserve">RC </t>
    </r>
    <r>
      <rPr>
        <sz val="11"/>
        <color theme="0" tint="-0.249977111117893"/>
        <rFont val="Calibri"/>
        <family val="2"/>
        <scheme val="minor"/>
      </rPr>
      <t>(D+H13)</t>
    </r>
  </si>
  <si>
    <r>
      <t>RJD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(16)</t>
    </r>
  </si>
  <si>
    <r>
      <t xml:space="preserve">RJH </t>
    </r>
    <r>
      <rPr>
        <sz val="11"/>
        <color theme="0" tint="-0.249977111117893"/>
        <rFont val="Calibri"/>
        <family val="2"/>
        <scheme val="minor"/>
      </rPr>
      <t>(16)</t>
    </r>
  </si>
  <si>
    <r>
      <t>BED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</si>
  <si>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BEH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</si>
  <si>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BMD </t>
    </r>
    <r>
      <rPr>
        <sz val="11"/>
        <color theme="0" tint="-0.249977111117893"/>
        <rFont val="Calibri"/>
        <family val="2"/>
        <scheme val="minor"/>
      </rPr>
      <t>(50)</t>
    </r>
  </si>
  <si>
    <r>
      <t>BMH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</si>
  <si>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>BVD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</si>
  <si>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>BVH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</si>
  <si>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CED </t>
    </r>
    <r>
      <rPr>
        <sz val="11"/>
        <color theme="0" tint="-0.249977111117893"/>
        <rFont val="Calibri"/>
        <family val="2"/>
        <scheme val="minor"/>
      </rPr>
      <t>(21)</t>
    </r>
  </si>
  <si>
    <r>
      <t>CEH</t>
    </r>
    <r>
      <rPr>
        <b/>
        <i/>
        <u/>
        <sz val="11"/>
        <color theme="0" tint="-0.249977111117893"/>
        <rFont val="Calibri"/>
        <family val="2"/>
        <scheme val="minor"/>
      </rPr>
      <t xml:space="preserve"> </t>
    </r>
    <r>
      <rPr>
        <i/>
        <u/>
        <sz val="11"/>
        <color theme="0" tint="-0.249977111117893"/>
        <rFont val="Calibri"/>
        <family val="2"/>
        <scheme val="minor"/>
      </rPr>
      <t>(21)</t>
    </r>
  </si>
  <si>
    <r>
      <t xml:space="preserve">CMD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</si>
  <si>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CMH </t>
    </r>
    <r>
      <rPr>
        <sz val="11"/>
        <color theme="0" tint="-0.249977111117893"/>
        <rFont val="Calibri"/>
        <family val="2"/>
        <scheme val="minor"/>
      </rPr>
      <t>(50)</t>
    </r>
  </si>
  <si>
    <r>
      <t>CVD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</si>
  <si>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>CVH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</si>
  <si>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r>
      <t xml:space="preserve">LED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</si>
  <si>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LEH </t>
    </r>
    <r>
      <rPr>
        <sz val="11"/>
        <color theme="0" tint="-0.249977111117893"/>
        <rFont val="Calibri"/>
        <family val="2"/>
        <scheme val="minor"/>
      </rPr>
      <t>(21)</t>
    </r>
  </si>
  <si>
    <r>
      <t xml:space="preserve">LMD </t>
    </r>
    <r>
      <rPr>
        <sz val="11"/>
        <color theme="0" tint="-0.249977111117893"/>
        <rFont val="Calibri"/>
        <family val="2"/>
        <scheme val="minor"/>
      </rPr>
      <t>(50)</t>
    </r>
  </si>
  <si>
    <r>
      <t>LMH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</si>
  <si>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LV </t>
    </r>
    <r>
      <rPr>
        <sz val="11"/>
        <color theme="0" tint="-0.249977111117893"/>
        <rFont val="Calibri"/>
        <family val="2"/>
        <scheme val="minor"/>
      </rPr>
      <t>(D+H60)</t>
    </r>
  </si>
  <si>
    <r>
      <t xml:space="preserve">RED </t>
    </r>
    <r>
      <rPr>
        <sz val="11"/>
        <color theme="0" tint="-0.249977111117893"/>
        <rFont val="Calibri"/>
        <family val="2"/>
        <scheme val="minor"/>
      </rPr>
      <t>(21)</t>
    </r>
  </si>
  <si>
    <r>
      <t>REH</t>
    </r>
    <r>
      <rPr>
        <sz val="11"/>
        <color theme="0" tint="-0.249977111117893"/>
        <rFont val="Calibri"/>
        <family val="2"/>
        <scheme val="minor"/>
      </rPr>
      <t xml:space="preserve"> (21)</t>
    </r>
  </si>
  <si>
    <r>
      <t>RMD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</si>
  <si>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RMH </t>
    </r>
    <r>
      <rPr>
        <sz val="11"/>
        <color theme="0" tint="-0.249977111117893"/>
        <rFont val="Calibri"/>
        <family val="2"/>
        <scheme val="minor"/>
      </rPr>
      <t>(50)</t>
    </r>
  </si>
  <si>
    <r>
      <t xml:space="preserve">RVD </t>
    </r>
    <r>
      <rPr>
        <sz val="11"/>
        <color theme="0" tint="-0.249977111117893"/>
        <rFont val="Calibri"/>
        <family val="2"/>
        <scheme val="minor"/>
      </rPr>
      <t>(60)</t>
    </r>
  </si>
  <si>
    <r>
      <t>RVH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(60)</t>
    </r>
  </si>
  <si>
    <t>Fält-JSM 2022 Hallsberg 220709</t>
  </si>
  <si>
    <t>RK10H</t>
  </si>
  <si>
    <t>72 pilar</t>
  </si>
  <si>
    <t>RK10D</t>
  </si>
  <si>
    <t>RC13H</t>
  </si>
  <si>
    <t>RC13D</t>
  </si>
  <si>
    <t>RJ16H</t>
  </si>
  <si>
    <t>RJ16D</t>
  </si>
  <si>
    <t>BJ16D</t>
  </si>
  <si>
    <t>BK10H</t>
  </si>
  <si>
    <t>BC13H</t>
  </si>
  <si>
    <t>BC13D</t>
  </si>
  <si>
    <t>BJ16H</t>
  </si>
  <si>
    <t>CC13D</t>
  </si>
  <si>
    <t>CJ16H</t>
  </si>
  <si>
    <t>LK10D</t>
  </si>
  <si>
    <t>LC13H</t>
  </si>
  <si>
    <t>2022 Ett</t>
  </si>
  <si>
    <t>2022 Med</t>
  </si>
  <si>
    <t>2023 Ett</t>
  </si>
  <si>
    <t>2023 Med</t>
  </si>
  <si>
    <t>2024 Ett</t>
  </si>
  <si>
    <t>2024 Med</t>
  </si>
  <si>
    <t>per pil</t>
  </si>
  <si>
    <r>
      <t xml:space="preserve">TEH </t>
    </r>
    <r>
      <rPr>
        <sz val="11"/>
        <color theme="0" tint="-0.249977111117893"/>
        <rFont val="Calibri"/>
        <family val="2"/>
        <scheme val="minor"/>
      </rPr>
      <t>(21)</t>
    </r>
  </si>
  <si>
    <r>
      <t>T M+VH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(I50+60)</t>
    </r>
  </si>
  <si>
    <t>2022-08-21, Karlstads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</si>
</sst>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3"/>
      <name val="Arial"/>
      <family val="2"/>
    </font>
    <font>
      <sz val="18"/>
      <color theme="1"/>
      <name val="Arial Black"/>
      <family val="2"/>
    </font>
    <font>
      <sz val="11"/>
      <color rgb="FFC00000"/>
      <name val="Calibri"/>
      <family val="2"/>
      <scheme val="minor"/>
    </font>
    <font>
      <b/>
      <sz val="13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i/>
      <u/>
      <sz val="11"/>
      <color theme="0" tint="-0.249977111117893"/>
      <name val="Calibri"/>
      <family val="2"/>
      <scheme val="minor"/>
    </font>
    <font>
      <i/>
      <u/>
      <sz val="11"/>
      <color theme="0" tint="-0.249977111117893"/>
      <name val="Calibri"/>
      <family val="2"/>
      <scheme val="minor"/>
    </font>
    <font>
      <sz val="11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1" fontId="7" fillId="0" borderId="0" xfId="0" applyNumberFormat="1" applyFont="1"/>
    <xf numFmtId="1" fontId="8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10" fillId="0" borderId="0" xfId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8" borderId="0" xfId="0" applyFont="1" applyFill="1"/>
    <xf numFmtId="0" fontId="13" fillId="8" borderId="0" xfId="0" applyFont="1" applyFill="1" applyAlignment="1"/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19" fillId="8" borderId="2" xfId="0" applyFont="1" applyFill="1" applyBorder="1"/>
    <xf numFmtId="0" fontId="13" fillId="8" borderId="2" xfId="0" applyFont="1" applyFill="1" applyBorder="1" applyAlignment="1"/>
    <xf numFmtId="0" fontId="13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19" fillId="9" borderId="0" xfId="0" applyFont="1" applyFill="1"/>
    <xf numFmtId="0" fontId="13" fillId="9" borderId="0" xfId="0" applyFont="1" applyFill="1" applyAlignment="1"/>
    <xf numFmtId="0" fontId="27" fillId="7" borderId="0" xfId="0" applyFont="1" applyFill="1"/>
    <xf numFmtId="0" fontId="19" fillId="0" borderId="0" xfId="0" applyFont="1"/>
    <xf numFmtId="0" fontId="27" fillId="7" borderId="0" xfId="0" applyFont="1" applyFill="1" applyAlignment="1"/>
    <xf numFmtId="0" fontId="19" fillId="4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1" applyAlignment="1">
      <alignment vertical="center" wrapText="1"/>
    </xf>
    <xf numFmtId="2" fontId="13" fillId="5" borderId="0" xfId="0" applyNumberFormat="1" applyFont="1" applyFill="1" applyAlignment="1">
      <alignment horizontal="center"/>
    </xf>
    <xf numFmtId="2" fontId="19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2" fontId="13" fillId="4" borderId="0" xfId="0" applyNumberFormat="1" applyFont="1" applyFill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2" fontId="20" fillId="10" borderId="0" xfId="0" applyNumberFormat="1" applyFont="1" applyFill="1" applyAlignment="1">
      <alignment horizontal="center" vertical="center"/>
    </xf>
    <xf numFmtId="2" fontId="24" fillId="10" borderId="0" xfId="0" applyNumberFormat="1" applyFont="1" applyFill="1" applyAlignment="1">
      <alignment horizontal="center"/>
    </xf>
    <xf numFmtId="2" fontId="25" fillId="10" borderId="0" xfId="0" applyNumberFormat="1" applyFont="1" applyFill="1" applyAlignment="1">
      <alignment horizontal="center"/>
    </xf>
    <xf numFmtId="2" fontId="21" fillId="10" borderId="0" xfId="0" applyNumberFormat="1" applyFont="1" applyFill="1" applyAlignment="1">
      <alignment horizontal="center"/>
    </xf>
    <xf numFmtId="2" fontId="29" fillId="10" borderId="0" xfId="0" applyNumberFormat="1" applyFont="1" applyFill="1" applyAlignment="1">
      <alignment horizontal="center"/>
    </xf>
    <xf numFmtId="2" fontId="24" fillId="10" borderId="2" xfId="0" applyNumberFormat="1" applyFont="1" applyFill="1" applyBorder="1" applyAlignment="1">
      <alignment horizontal="center"/>
    </xf>
    <xf numFmtId="2" fontId="25" fillId="10" borderId="2" xfId="0" applyNumberFormat="1" applyFont="1" applyFill="1" applyBorder="1" applyAlignment="1">
      <alignment horizontal="center"/>
    </xf>
    <xf numFmtId="2" fontId="21" fillId="10" borderId="2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4" borderId="0" xfId="0" applyFill="1"/>
    <xf numFmtId="0" fontId="31" fillId="4" borderId="0" xfId="0" applyFont="1" applyFill="1"/>
    <xf numFmtId="0" fontId="19" fillId="4" borderId="0" xfId="0" applyFont="1" applyFill="1"/>
    <xf numFmtId="0" fontId="0" fillId="0" borderId="1" xfId="0" applyBorder="1"/>
    <xf numFmtId="0" fontId="19" fillId="2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1" fontId="0" fillId="4" borderId="0" xfId="0" applyNumberFormat="1" applyFill="1"/>
    <xf numFmtId="0" fontId="0" fillId="9" borderId="1" xfId="0" applyFill="1" applyBorder="1"/>
    <xf numFmtId="1" fontId="0" fillId="9" borderId="1" xfId="0" applyNumberFormat="1" applyFill="1" applyBorder="1"/>
    <xf numFmtId="0" fontId="19" fillId="9" borderId="1" xfId="0" applyFont="1" applyFill="1" applyBorder="1"/>
    <xf numFmtId="0" fontId="19" fillId="0" borderId="1" xfId="0" applyFont="1" applyFill="1" applyBorder="1"/>
    <xf numFmtId="0" fontId="27" fillId="9" borderId="1" xfId="0" applyFont="1" applyFill="1" applyBorder="1"/>
    <xf numFmtId="0" fontId="31" fillId="0" borderId="0" xfId="0" applyFont="1" applyFill="1"/>
    <xf numFmtId="0" fontId="0" fillId="0" borderId="0" xfId="0" applyFill="1"/>
    <xf numFmtId="0" fontId="11" fillId="0" borderId="0" xfId="0" applyFont="1"/>
    <xf numFmtId="0" fontId="26" fillId="0" borderId="0" xfId="0" applyFont="1"/>
    <xf numFmtId="2" fontId="26" fillId="6" borderId="0" xfId="0" applyNumberFormat="1" applyFont="1" applyFill="1" applyAlignment="1">
      <alignment horizontal="center"/>
    </xf>
    <xf numFmtId="2" fontId="26" fillId="6" borderId="2" xfId="0" applyNumberFormat="1" applyFont="1" applyFill="1" applyBorder="1" applyAlignment="1">
      <alignment horizontal="center"/>
    </xf>
    <xf numFmtId="2" fontId="28" fillId="6" borderId="0" xfId="0" applyNumberFormat="1" applyFont="1" applyFill="1" applyAlignment="1">
      <alignment horizontal="center"/>
    </xf>
    <xf numFmtId="0" fontId="0" fillId="9" borderId="0" xfId="0" applyFont="1" applyFill="1" applyAlignment="1"/>
    <xf numFmtId="0" fontId="19" fillId="0" borderId="0" xfId="0" applyFont="1" applyFill="1"/>
    <xf numFmtId="0" fontId="0" fillId="0" borderId="0" xfId="0" applyFill="1" applyAlignment="1">
      <alignment horizontal="right"/>
    </xf>
    <xf numFmtId="2" fontId="32" fillId="6" borderId="0" xfId="0" applyNumberFormat="1" applyFont="1" applyFill="1" applyAlignment="1">
      <alignment horizontal="center"/>
    </xf>
    <xf numFmtId="0" fontId="33" fillId="3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13" fillId="11" borderId="0" xfId="0" applyFont="1" applyFill="1" applyAlignment="1">
      <alignment horizontal="center"/>
    </xf>
    <xf numFmtId="2" fontId="0" fillId="0" borderId="0" xfId="0" applyNumberFormat="1"/>
    <xf numFmtId="2" fontId="13" fillId="11" borderId="0" xfId="0" applyNumberFormat="1" applyFont="1" applyFill="1" applyAlignment="1">
      <alignment horizontal="center"/>
    </xf>
    <xf numFmtId="2" fontId="13" fillId="11" borderId="2" xfId="0" applyNumberFormat="1" applyFont="1" applyFill="1" applyBorder="1" applyAlignment="1">
      <alignment horizontal="center"/>
    </xf>
    <xf numFmtId="2" fontId="26" fillId="0" borderId="0" xfId="0" applyNumberFormat="1" applyFont="1"/>
    <xf numFmtId="2" fontId="19" fillId="11" borderId="0" xfId="0" applyNumberFormat="1" applyFont="1" applyFill="1" applyAlignment="1">
      <alignment horizontal="center"/>
    </xf>
    <xf numFmtId="1" fontId="11" fillId="0" borderId="0" xfId="0" applyNumberFormat="1" applyFont="1"/>
    <xf numFmtId="2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26" fillId="0" borderId="1" xfId="0" applyFont="1" applyFill="1" applyBorder="1"/>
    <xf numFmtId="1" fontId="26" fillId="0" borderId="1" xfId="0" applyNumberFormat="1" applyFont="1" applyFill="1" applyBorder="1"/>
    <xf numFmtId="0" fontId="26" fillId="9" borderId="1" xfId="0" applyFont="1" applyFill="1" applyBorder="1"/>
    <xf numFmtId="1" fontId="26" fillId="9" borderId="1" xfId="0" applyNumberFormat="1" applyFont="1" applyFill="1" applyBorder="1"/>
    <xf numFmtId="0" fontId="34" fillId="0" borderId="0" xfId="0" applyFont="1"/>
    <xf numFmtId="0" fontId="34" fillId="0" borderId="0" xfId="0" applyFont="1" applyAlignment="1">
      <alignment horizontal="center"/>
    </xf>
    <xf numFmtId="1" fontId="13" fillId="13" borderId="0" xfId="0" applyNumberFormat="1" applyFont="1" applyFill="1"/>
    <xf numFmtId="1" fontId="13" fillId="13" borderId="2" xfId="0" applyNumberFormat="1" applyFont="1" applyFill="1" applyBorder="1"/>
    <xf numFmtId="0" fontId="13" fillId="14" borderId="0" xfId="0" applyFont="1" applyFill="1"/>
    <xf numFmtId="0" fontId="19" fillId="15" borderId="0" xfId="0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36" fillId="0" borderId="0" xfId="0" applyFont="1" applyFill="1"/>
    <xf numFmtId="0" fontId="36" fillId="0" borderId="0" xfId="0" applyFont="1"/>
    <xf numFmtId="0" fontId="37" fillId="2" borderId="1" xfId="0" applyFont="1" applyFill="1" applyBorder="1"/>
    <xf numFmtId="1" fontId="36" fillId="0" borderId="0" xfId="0" applyNumberFormat="1" applyFont="1"/>
    <xf numFmtId="0" fontId="36" fillId="0" borderId="0" xfId="0" applyFont="1" applyFill="1" applyAlignment="1">
      <alignment wrapText="1"/>
    </xf>
    <xf numFmtId="0" fontId="38" fillId="0" borderId="0" xfId="0" applyFont="1" applyAlignment="1">
      <alignment horizontal="center"/>
    </xf>
    <xf numFmtId="2" fontId="29" fillId="10" borderId="2" xfId="0" applyNumberFormat="1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0" fillId="3" borderId="0" xfId="0" applyFont="1" applyFill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2" fontId="19" fillId="0" borderId="0" xfId="0" applyNumberFormat="1" applyFont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1" fontId="2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11" fillId="0" borderId="0" xfId="0" applyFont="1" applyFill="1"/>
    <xf numFmtId="2" fontId="11" fillId="0" borderId="0" xfId="0" applyNumberFormat="1" applyFont="1"/>
    <xf numFmtId="2" fontId="13" fillId="12" borderId="0" xfId="0" applyNumberFormat="1" applyFont="1" applyFill="1" applyAlignment="1">
      <alignment horizontal="center"/>
    </xf>
    <xf numFmtId="2" fontId="13" fillId="12" borderId="2" xfId="0" applyNumberFormat="1" applyFont="1" applyFill="1" applyBorder="1" applyAlignment="1">
      <alignment horizontal="center"/>
    </xf>
    <xf numFmtId="2" fontId="19" fillId="12" borderId="0" xfId="0" applyNumberFormat="1" applyFont="1" applyFill="1" applyAlignment="1">
      <alignment horizontal="center"/>
    </xf>
    <xf numFmtId="0" fontId="28" fillId="9" borderId="1" xfId="0" applyFont="1" applyFill="1" applyBorder="1"/>
    <xf numFmtId="0" fontId="28" fillId="0" borderId="1" xfId="0" applyFont="1" applyBorder="1"/>
    <xf numFmtId="0" fontId="19" fillId="0" borderId="1" xfId="0" applyFont="1" applyBorder="1"/>
    <xf numFmtId="0" fontId="28" fillId="0" borderId="1" xfId="0" applyFont="1" applyFill="1" applyBorder="1"/>
    <xf numFmtId="0" fontId="48" fillId="0" borderId="0" xfId="0" applyFont="1"/>
    <xf numFmtId="0" fontId="0" fillId="0" borderId="0" xfId="0" applyAlignment="1">
      <alignment horizontal="right"/>
    </xf>
    <xf numFmtId="0" fontId="13" fillId="16" borderId="0" xfId="0" applyFont="1" applyFill="1" applyAlignment="1">
      <alignment horizontal="center"/>
    </xf>
    <xf numFmtId="0" fontId="0" fillId="16" borderId="0" xfId="0" applyFill="1"/>
    <xf numFmtId="0" fontId="0" fillId="17" borderId="0" xfId="0" applyFill="1"/>
    <xf numFmtId="0" fontId="19" fillId="17" borderId="0" xfId="0" applyFont="1" applyFill="1"/>
    <xf numFmtId="0" fontId="0" fillId="10" borderId="0" xfId="0" applyFill="1"/>
    <xf numFmtId="0" fontId="19" fillId="10" borderId="0" xfId="0" applyFont="1" applyFill="1"/>
    <xf numFmtId="0" fontId="0" fillId="17" borderId="2" xfId="0" applyFill="1" applyBorder="1"/>
    <xf numFmtId="0" fontId="0" fillId="10" borderId="2" xfId="0" applyFill="1" applyBorder="1"/>
    <xf numFmtId="2" fontId="20" fillId="10" borderId="4" xfId="0" applyNumberFormat="1" applyFont="1" applyFill="1" applyBorder="1" applyAlignment="1">
      <alignment horizontal="center" vertical="center"/>
    </xf>
    <xf numFmtId="2" fontId="13" fillId="16" borderId="0" xfId="0" applyNumberFormat="1" applyFont="1" applyFill="1" applyAlignment="1">
      <alignment horizontal="center"/>
    </xf>
    <xf numFmtId="2" fontId="0" fillId="16" borderId="0" xfId="0" applyNumberFormat="1" applyFill="1"/>
    <xf numFmtId="2" fontId="13" fillId="16" borderId="2" xfId="0" applyNumberFormat="1" applyFont="1" applyFill="1" applyBorder="1" applyAlignment="1">
      <alignment horizontal="center"/>
    </xf>
    <xf numFmtId="2" fontId="0" fillId="16" borderId="2" xfId="0" applyNumberFormat="1" applyFill="1" applyBorder="1"/>
    <xf numFmtId="0" fontId="26" fillId="0" borderId="0" xfId="0" applyFont="1" applyFill="1"/>
    <xf numFmtId="2" fontId="26" fillId="0" borderId="0" xfId="0" applyNumberFormat="1" applyFont="1" applyFill="1"/>
    <xf numFmtId="2" fontId="19" fillId="16" borderId="0" xfId="0" applyNumberFormat="1" applyFont="1" applyFill="1" applyAlignment="1">
      <alignment horizontal="center"/>
    </xf>
    <xf numFmtId="2" fontId="19" fillId="16" borderId="0" xfId="0" applyNumberFormat="1" applyFont="1" applyFill="1"/>
    <xf numFmtId="0" fontId="44" fillId="0" borderId="0" xfId="0" applyFont="1" applyFill="1"/>
    <xf numFmtId="2" fontId="44" fillId="0" borderId="0" xfId="0" applyNumberFormat="1" applyFont="1" applyFill="1"/>
    <xf numFmtId="0" fontId="26" fillId="3" borderId="0" xfId="0" applyFont="1" applyFill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47625</xdr:rowOff>
    </xdr:from>
    <xdr:to>
      <xdr:col>6</xdr:col>
      <xdr:colOff>352425</xdr:colOff>
      <xdr:row>2</xdr:row>
      <xdr:rowOff>123825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81739B0D-6915-4649-A6CB-6BE5558AF575}"/>
            </a:ext>
          </a:extLst>
        </xdr:cNvPr>
        <xdr:cNvCxnSpPr/>
      </xdr:nvCxnSpPr>
      <xdr:spPr>
        <a:xfrm flipH="1">
          <a:off x="4733925" y="590550"/>
          <a:ext cx="342900" cy="7620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361950</xdr:colOff>
      <xdr:row>1</xdr:row>
      <xdr:rowOff>66676</xdr:rowOff>
    </xdr:from>
    <xdr:to>
      <xdr:col>8</xdr:col>
      <xdr:colOff>419100</xdr:colOff>
      <xdr:row>2</xdr:row>
      <xdr:rowOff>152401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89867195-4DBC-40C4-9596-8F29C417BAC7}"/>
            </a:ext>
          </a:extLst>
        </xdr:cNvPr>
        <xdr:cNvSpPr txBox="1"/>
      </xdr:nvSpPr>
      <xdr:spPr>
        <a:xfrm>
          <a:off x="4314825" y="409576"/>
          <a:ext cx="1276350" cy="2857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 Skriv antal pilar!</a:t>
          </a:r>
        </a:p>
      </xdr:txBody>
    </xdr:sp>
    <xdr:clientData/>
  </xdr:twoCellAnchor>
  <xdr:twoCellAnchor>
    <xdr:from>
      <xdr:col>7</xdr:col>
      <xdr:colOff>371475</xdr:colOff>
      <xdr:row>16</xdr:row>
      <xdr:rowOff>76200</xdr:rowOff>
    </xdr:from>
    <xdr:to>
      <xdr:col>10</xdr:col>
      <xdr:colOff>409575</xdr:colOff>
      <xdr:row>24</xdr:row>
      <xdr:rowOff>19050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D3503FF5-3329-4A7B-9421-E13948C43BDF}"/>
            </a:ext>
          </a:extLst>
        </xdr:cNvPr>
        <xdr:cNvSpPr txBox="1"/>
      </xdr:nvSpPr>
      <xdr:spPr>
        <a:xfrm>
          <a:off x="4933950" y="3486150"/>
          <a:ext cx="1866900" cy="14668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Läs av placeringen som jämförs med övriga. Om du vill få ut en resultatlista med enbart de som skjutit. Kopiera hela tabellen under rubrikraden och klistra in värdena i bladet "ev. summeringsblad".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47627</xdr:colOff>
      <xdr:row>19</xdr:row>
      <xdr:rowOff>171450</xdr:rowOff>
    </xdr:from>
    <xdr:to>
      <xdr:col>7</xdr:col>
      <xdr:colOff>381000</xdr:colOff>
      <xdr:row>20</xdr:row>
      <xdr:rowOff>40900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CFEE6E0A-328A-4318-A819-213DDAEC0953}"/>
            </a:ext>
          </a:extLst>
        </xdr:cNvPr>
        <xdr:cNvCxnSpPr/>
      </xdr:nvCxnSpPr>
      <xdr:spPr>
        <a:xfrm flipH="1">
          <a:off x="5019677" y="3962400"/>
          <a:ext cx="333373" cy="599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409575</xdr:colOff>
      <xdr:row>3</xdr:row>
      <xdr:rowOff>28575</xdr:rowOff>
    </xdr:from>
    <xdr:to>
      <xdr:col>10</xdr:col>
      <xdr:colOff>276225</xdr:colOff>
      <xdr:row>4</xdr:row>
      <xdr:rowOff>114861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E8954D7C-7D16-4382-A5DF-E0A83B29B5BF}"/>
            </a:ext>
          </a:extLst>
        </xdr:cNvPr>
        <xdr:cNvSpPr txBox="1"/>
      </xdr:nvSpPr>
      <xdr:spPr>
        <a:xfrm>
          <a:off x="5381625" y="790575"/>
          <a:ext cx="1695450" cy="448236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 Skriv skytt och skjutresultatet på rätt rad</a:t>
          </a:r>
        </a:p>
      </xdr:txBody>
    </xdr:sp>
    <xdr:clientData/>
  </xdr:twoCellAnchor>
  <xdr:twoCellAnchor>
    <xdr:from>
      <xdr:col>2</xdr:col>
      <xdr:colOff>1343025</xdr:colOff>
      <xdr:row>3</xdr:row>
      <xdr:rowOff>252693</xdr:rowOff>
    </xdr:from>
    <xdr:to>
      <xdr:col>7</xdr:col>
      <xdr:colOff>409575</xdr:colOff>
      <xdr:row>4</xdr:row>
      <xdr:rowOff>28575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B2C74035-B9A1-4E71-B171-10A756D9DFD5}"/>
            </a:ext>
          </a:extLst>
        </xdr:cNvPr>
        <xdr:cNvCxnSpPr>
          <a:stCxn id="6" idx="1"/>
        </xdr:cNvCxnSpPr>
      </xdr:nvCxnSpPr>
      <xdr:spPr>
        <a:xfrm flipH="1">
          <a:off x="2562225" y="1014693"/>
          <a:ext cx="2819400" cy="13783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419100</xdr:colOff>
      <xdr:row>5</xdr:row>
      <xdr:rowOff>104775</xdr:rowOff>
    </xdr:from>
    <xdr:to>
      <xdr:col>10</xdr:col>
      <xdr:colOff>295275</xdr:colOff>
      <xdr:row>12</xdr:row>
      <xdr:rowOff>152400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2D9E392C-30A5-4DB0-844B-9D98F004B9A7}"/>
            </a:ext>
          </a:extLst>
        </xdr:cNvPr>
        <xdr:cNvSpPr txBox="1"/>
      </xdr:nvSpPr>
      <xdr:spPr>
        <a:xfrm>
          <a:off x="5391150" y="1419225"/>
          <a:ext cx="1704975" cy="1190625"/>
        </a:xfrm>
        <a:prstGeom prst="rect">
          <a:avLst/>
        </a:prstGeom>
        <a:solidFill>
          <a:sysClr val="window" lastClr="FFFFFF">
            <a:lumMod val="85000"/>
          </a:sys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Saknas det rader att skriva på? Infoga ny rad under rätt klass och kopiera ner hela den raden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371473</xdr:colOff>
      <xdr:row>5</xdr:row>
      <xdr:rowOff>190499</xdr:rowOff>
    </xdr:from>
    <xdr:to>
      <xdr:col>9</xdr:col>
      <xdr:colOff>371473</xdr:colOff>
      <xdr:row>18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A5094A-228C-4158-A4AF-4BFEB96798D7}"/>
            </a:ext>
          </a:extLst>
        </xdr:cNvPr>
        <xdr:cNvSpPr txBox="1"/>
      </xdr:nvSpPr>
      <xdr:spPr>
        <a:xfrm>
          <a:off x="6610348" y="1724024"/>
          <a:ext cx="1828800" cy="2305051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Klistra in hela tabellen, enbart som värden efter klick i ruta A7.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Placera markören i placeringskolumnen och sortera A-Ö. Skyttarna kommer nu i rangordning.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överflödiga rader.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Skriv ut resultatlistan.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57150</xdr:colOff>
      <xdr:row>6</xdr:row>
      <xdr:rowOff>104775</xdr:rowOff>
    </xdr:from>
    <xdr:to>
      <xdr:col>6</xdr:col>
      <xdr:colOff>381000</xdr:colOff>
      <xdr:row>6</xdr:row>
      <xdr:rowOff>104777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C8C7B7A-553A-424A-A7CC-B37F008E6811}"/>
            </a:ext>
          </a:extLst>
        </xdr:cNvPr>
        <xdr:cNvCxnSpPr/>
      </xdr:nvCxnSpPr>
      <xdr:spPr>
        <a:xfrm flipH="1" flipV="1">
          <a:off x="6296025" y="1828800"/>
          <a:ext cx="32385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380999</xdr:colOff>
      <xdr:row>2</xdr:row>
      <xdr:rowOff>95250</xdr:rowOff>
    </xdr:from>
    <xdr:to>
      <xdr:col>9</xdr:col>
      <xdr:colOff>371474</xdr:colOff>
      <xdr:row>5</xdr:row>
      <xdr:rowOff>76200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C18362E8-4E32-4FDD-9921-0FE3E6E0683F}"/>
            </a:ext>
          </a:extLst>
        </xdr:cNvPr>
        <xdr:cNvSpPr txBox="1"/>
      </xdr:nvSpPr>
      <xdr:spPr>
        <a:xfrm>
          <a:off x="6619874" y="628650"/>
          <a:ext cx="1819275" cy="9810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D-kolumnen då den inte tar hänsyn till resultat över tidigare snitt på SM-segerresultat (när någon skjutit så bra)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600075</xdr:colOff>
      <xdr:row>4</xdr:row>
      <xdr:rowOff>85725</xdr:rowOff>
    </xdr:from>
    <xdr:to>
      <xdr:col>6</xdr:col>
      <xdr:colOff>381001</xdr:colOff>
      <xdr:row>4</xdr:row>
      <xdr:rowOff>95252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3AB04A01-13A9-43C9-8EF8-5BB0CE730BDE}"/>
            </a:ext>
          </a:extLst>
        </xdr:cNvPr>
        <xdr:cNvCxnSpPr/>
      </xdr:nvCxnSpPr>
      <xdr:spPr>
        <a:xfrm flipH="1" flipV="1">
          <a:off x="4524375" y="1000125"/>
          <a:ext cx="2095501" cy="9527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1595495" TargetMode="External"/><Relationship Id="rId117" Type="http://schemas.openxmlformats.org/officeDocument/2006/relationships/hyperlink" Target="https://resultat.bagskytte.se/Archer/Details/514049" TargetMode="External"/><Relationship Id="rId21" Type="http://schemas.openxmlformats.org/officeDocument/2006/relationships/hyperlink" Target="https://resultat.bagskytte.se/Archer/Details/4611251" TargetMode="External"/><Relationship Id="rId42" Type="http://schemas.openxmlformats.org/officeDocument/2006/relationships/hyperlink" Target="https://resultat.bagskytte.se/Archer/Details/903551" TargetMode="External"/><Relationship Id="rId47" Type="http://schemas.openxmlformats.org/officeDocument/2006/relationships/hyperlink" Target="https://resultat.bagskytte.se/Archer/Details/1572169" TargetMode="External"/><Relationship Id="rId63" Type="http://schemas.openxmlformats.org/officeDocument/2006/relationships/hyperlink" Target="https://resultat.bagskytte.se/Archer/Details/2772037" TargetMode="External"/><Relationship Id="rId68" Type="http://schemas.openxmlformats.org/officeDocument/2006/relationships/hyperlink" Target="https://resultat.bagskytte.se/Archer/Details/464402" TargetMode="External"/><Relationship Id="rId84" Type="http://schemas.openxmlformats.org/officeDocument/2006/relationships/hyperlink" Target="https://resultat.bagskytte.se/Archer/Details/547233" TargetMode="External"/><Relationship Id="rId89" Type="http://schemas.openxmlformats.org/officeDocument/2006/relationships/hyperlink" Target="https://resultat.bagskytte.se/Archer/Details/10756" TargetMode="External"/><Relationship Id="rId112" Type="http://schemas.openxmlformats.org/officeDocument/2006/relationships/hyperlink" Target="https://resultat.bagskytte.se/Archer/Details/857368" TargetMode="External"/><Relationship Id="rId133" Type="http://schemas.openxmlformats.org/officeDocument/2006/relationships/hyperlink" Target="https://resultat.bagskytte.se/Archer/Details/6366" TargetMode="External"/><Relationship Id="rId16" Type="http://schemas.openxmlformats.org/officeDocument/2006/relationships/hyperlink" Target="https://resultat.bagskytte.se/Archer/Details/130104" TargetMode="External"/><Relationship Id="rId107" Type="http://schemas.openxmlformats.org/officeDocument/2006/relationships/hyperlink" Target="https://resultat.bagskytte.se/Archer/Details/485090" TargetMode="External"/><Relationship Id="rId11" Type="http://schemas.openxmlformats.org/officeDocument/2006/relationships/hyperlink" Target="https://resultat.bagskytte.se/Archer/Details/2929852" TargetMode="External"/><Relationship Id="rId32" Type="http://schemas.openxmlformats.org/officeDocument/2006/relationships/hyperlink" Target="https://resultat.bagskytte.se/Archer/Details/3910012" TargetMode="External"/><Relationship Id="rId37" Type="http://schemas.openxmlformats.org/officeDocument/2006/relationships/hyperlink" Target="https://resultat.bagskytte.se/Archer/Details/439321" TargetMode="External"/><Relationship Id="rId53" Type="http://schemas.openxmlformats.org/officeDocument/2006/relationships/hyperlink" Target="https://resultat.bagskytte.se/Archer/Details/750429" TargetMode="External"/><Relationship Id="rId58" Type="http://schemas.openxmlformats.org/officeDocument/2006/relationships/hyperlink" Target="https://resultat.bagskytte.se/Archer/Details/129956" TargetMode="External"/><Relationship Id="rId74" Type="http://schemas.openxmlformats.org/officeDocument/2006/relationships/hyperlink" Target="https://resultat.bagskytte.se/Archer/Details/1206468" TargetMode="External"/><Relationship Id="rId79" Type="http://schemas.openxmlformats.org/officeDocument/2006/relationships/hyperlink" Target="https://resultat.bagskytte.se/Archer/Details/1632825" TargetMode="External"/><Relationship Id="rId102" Type="http://schemas.openxmlformats.org/officeDocument/2006/relationships/hyperlink" Target="https://resultat.bagskytte.se/Archer/Details/740583" TargetMode="External"/><Relationship Id="rId123" Type="http://schemas.openxmlformats.org/officeDocument/2006/relationships/hyperlink" Target="https://resultat.bagskytte.se/Archer/Details/375347" TargetMode="External"/><Relationship Id="rId128" Type="http://schemas.openxmlformats.org/officeDocument/2006/relationships/hyperlink" Target="https://resultat.bagskytte.se/Archer/Details/1711000" TargetMode="External"/><Relationship Id="rId5" Type="http://schemas.openxmlformats.org/officeDocument/2006/relationships/hyperlink" Target="https://resultat.bagskytte.se/Archer/Details/127379" TargetMode="External"/><Relationship Id="rId90" Type="http://schemas.openxmlformats.org/officeDocument/2006/relationships/hyperlink" Target="https://resultat.bagskytte.se/Archer/Details/1574929" TargetMode="External"/><Relationship Id="rId95" Type="http://schemas.openxmlformats.org/officeDocument/2006/relationships/hyperlink" Target="https://resultat.bagskytte.se/Archer/Details/492801" TargetMode="External"/><Relationship Id="rId14" Type="http://schemas.openxmlformats.org/officeDocument/2006/relationships/hyperlink" Target="https://resultat.bagskytte.se/Archer/Details/326414" TargetMode="External"/><Relationship Id="rId22" Type="http://schemas.openxmlformats.org/officeDocument/2006/relationships/hyperlink" Target="https://resultat.bagskytte.se/Archer/Details/3373389" TargetMode="External"/><Relationship Id="rId27" Type="http://schemas.openxmlformats.org/officeDocument/2006/relationships/hyperlink" Target="https://resultat.bagskytte.se/Archer/Details/129471" TargetMode="External"/><Relationship Id="rId30" Type="http://schemas.openxmlformats.org/officeDocument/2006/relationships/hyperlink" Target="https://resultat.bagskytte.se/Archer/Details/130003" TargetMode="External"/><Relationship Id="rId35" Type="http://schemas.openxmlformats.org/officeDocument/2006/relationships/hyperlink" Target="https://resultat.bagskytte.se/Archer/Details/398522" TargetMode="External"/><Relationship Id="rId43" Type="http://schemas.openxmlformats.org/officeDocument/2006/relationships/hyperlink" Target="https://resultat.bagskytte.se/Archer/Details/127025" TargetMode="External"/><Relationship Id="rId48" Type="http://schemas.openxmlformats.org/officeDocument/2006/relationships/hyperlink" Target="https://resultat.bagskytte.se/Archer/Details/754885" TargetMode="External"/><Relationship Id="rId56" Type="http://schemas.openxmlformats.org/officeDocument/2006/relationships/hyperlink" Target="https://resultat.bagskytte.se/Archer/Details/128486" TargetMode="External"/><Relationship Id="rId64" Type="http://schemas.openxmlformats.org/officeDocument/2006/relationships/hyperlink" Target="https://resultat.bagskytte.se/Archer/Details/130485" TargetMode="External"/><Relationship Id="rId69" Type="http://schemas.openxmlformats.org/officeDocument/2006/relationships/hyperlink" Target="https://resultat.bagskytte.se/Archer/Details/128074" TargetMode="External"/><Relationship Id="rId77" Type="http://schemas.openxmlformats.org/officeDocument/2006/relationships/hyperlink" Target="https://resultat.bagskytte.se/Archer/Details/127792" TargetMode="External"/><Relationship Id="rId100" Type="http://schemas.openxmlformats.org/officeDocument/2006/relationships/hyperlink" Target="https://resultat.bagskytte.se/Archer/Details/3203506" TargetMode="External"/><Relationship Id="rId105" Type="http://schemas.openxmlformats.org/officeDocument/2006/relationships/hyperlink" Target="https://resultat.bagskytte.se/Archer/Details/128257" TargetMode="External"/><Relationship Id="rId113" Type="http://schemas.openxmlformats.org/officeDocument/2006/relationships/hyperlink" Target="https://resultat.bagskytte.se/Archer/Details/398524" TargetMode="External"/><Relationship Id="rId118" Type="http://schemas.openxmlformats.org/officeDocument/2006/relationships/hyperlink" Target="https://resultat.bagskytte.se/Archer/Details/101913" TargetMode="External"/><Relationship Id="rId126" Type="http://schemas.openxmlformats.org/officeDocument/2006/relationships/hyperlink" Target="https://resultat.bagskytte.se/Archer/Details/130009" TargetMode="External"/><Relationship Id="rId134" Type="http://schemas.openxmlformats.org/officeDocument/2006/relationships/hyperlink" Target="https://resultat.bagskytte.se/Archer/Details/153260" TargetMode="External"/><Relationship Id="rId8" Type="http://schemas.openxmlformats.org/officeDocument/2006/relationships/hyperlink" Target="https://resultat.bagskytte.se/Archer/Details/2586" TargetMode="External"/><Relationship Id="rId51" Type="http://schemas.openxmlformats.org/officeDocument/2006/relationships/hyperlink" Target="https://resultat.bagskytte.se/Archer/Details/128463" TargetMode="External"/><Relationship Id="rId72" Type="http://schemas.openxmlformats.org/officeDocument/2006/relationships/hyperlink" Target="https://resultat.bagskytte.se/Archer/Details/1625389" TargetMode="External"/><Relationship Id="rId80" Type="http://schemas.openxmlformats.org/officeDocument/2006/relationships/hyperlink" Target="https://resultat.bagskytte.se/Archer/Details/130789" TargetMode="External"/><Relationship Id="rId85" Type="http://schemas.openxmlformats.org/officeDocument/2006/relationships/hyperlink" Target="https://resultat.bagskytte.se/Archer/Details/1097486" TargetMode="External"/><Relationship Id="rId93" Type="http://schemas.openxmlformats.org/officeDocument/2006/relationships/hyperlink" Target="https://resultat.bagskytte.se/Archer/Details/2084356" TargetMode="External"/><Relationship Id="rId98" Type="http://schemas.openxmlformats.org/officeDocument/2006/relationships/hyperlink" Target="https://resultat.bagskytte.se/Archer/Details/4302927" TargetMode="External"/><Relationship Id="rId121" Type="http://schemas.openxmlformats.org/officeDocument/2006/relationships/hyperlink" Target="https://resultat.bagskytte.se/Archer/Details/127051" TargetMode="External"/><Relationship Id="rId3" Type="http://schemas.openxmlformats.org/officeDocument/2006/relationships/hyperlink" Target="https://resultat.bagskytte.se/Archer/Details/1620409" TargetMode="External"/><Relationship Id="rId12" Type="http://schemas.openxmlformats.org/officeDocument/2006/relationships/hyperlink" Target="https://resultat.bagskytte.se/Archer/Details/129825" TargetMode="External"/><Relationship Id="rId17" Type="http://schemas.openxmlformats.org/officeDocument/2006/relationships/hyperlink" Target="https://resultat.bagskytte.se/Archer/Details/1741319" TargetMode="External"/><Relationship Id="rId25" Type="http://schemas.openxmlformats.org/officeDocument/2006/relationships/hyperlink" Target="https://resultat.bagskytte.se/Archer/Details/1749814" TargetMode="External"/><Relationship Id="rId33" Type="http://schemas.openxmlformats.org/officeDocument/2006/relationships/hyperlink" Target="https://resultat.bagskytte.se/Archer/Details/129943" TargetMode="External"/><Relationship Id="rId38" Type="http://schemas.openxmlformats.org/officeDocument/2006/relationships/hyperlink" Target="https://resultat.bagskytte.se/Archer/Details/2375912" TargetMode="External"/><Relationship Id="rId46" Type="http://schemas.openxmlformats.org/officeDocument/2006/relationships/hyperlink" Target="https://resultat.bagskytte.se/Archer/Details/129553" TargetMode="External"/><Relationship Id="rId59" Type="http://schemas.openxmlformats.org/officeDocument/2006/relationships/hyperlink" Target="https://resultat.bagskytte.se/Archer/Details/809551" TargetMode="External"/><Relationship Id="rId67" Type="http://schemas.openxmlformats.org/officeDocument/2006/relationships/hyperlink" Target="https://resultat.bagskytte.se/Archer/Details/699806" TargetMode="External"/><Relationship Id="rId103" Type="http://schemas.openxmlformats.org/officeDocument/2006/relationships/hyperlink" Target="https://resultat.bagskytte.se/Archer/Details/9299" TargetMode="External"/><Relationship Id="rId108" Type="http://schemas.openxmlformats.org/officeDocument/2006/relationships/hyperlink" Target="https://resultat.bagskytte.se/Archer/Details/130065" TargetMode="External"/><Relationship Id="rId116" Type="http://schemas.openxmlformats.org/officeDocument/2006/relationships/hyperlink" Target="https://resultat.bagskytte.se/Archer/Details/76517" TargetMode="External"/><Relationship Id="rId124" Type="http://schemas.openxmlformats.org/officeDocument/2006/relationships/hyperlink" Target="https://resultat.bagskytte.se/Archer/Details/126810" TargetMode="External"/><Relationship Id="rId129" Type="http://schemas.openxmlformats.org/officeDocument/2006/relationships/hyperlink" Target="https://resultat.bagskytte.se/Archer/Details/491366" TargetMode="External"/><Relationship Id="rId20" Type="http://schemas.openxmlformats.org/officeDocument/2006/relationships/hyperlink" Target="https://resultat.bagskytte.se/Archer/Details/1866162" TargetMode="External"/><Relationship Id="rId41" Type="http://schemas.openxmlformats.org/officeDocument/2006/relationships/hyperlink" Target="https://resultat.bagskytte.se/Archer/Details/1375850" TargetMode="External"/><Relationship Id="rId54" Type="http://schemas.openxmlformats.org/officeDocument/2006/relationships/hyperlink" Target="https://resultat.bagskytte.se/Archer/Details/130378" TargetMode="External"/><Relationship Id="rId62" Type="http://schemas.openxmlformats.org/officeDocument/2006/relationships/hyperlink" Target="https://resultat.bagskytte.se/Archer/Details/573813" TargetMode="External"/><Relationship Id="rId70" Type="http://schemas.openxmlformats.org/officeDocument/2006/relationships/hyperlink" Target="https://resultat.bagskytte.se/Archer/Details/129819" TargetMode="External"/><Relationship Id="rId75" Type="http://schemas.openxmlformats.org/officeDocument/2006/relationships/hyperlink" Target="https://resultat.bagskytte.se/Archer/Details/1601663" TargetMode="External"/><Relationship Id="rId83" Type="http://schemas.openxmlformats.org/officeDocument/2006/relationships/hyperlink" Target="https://resultat.bagskytte.se/Archer/Details/129841" TargetMode="External"/><Relationship Id="rId88" Type="http://schemas.openxmlformats.org/officeDocument/2006/relationships/hyperlink" Target="https://resultat.bagskytte.se/Archer/Details/127014" TargetMode="External"/><Relationship Id="rId91" Type="http://schemas.openxmlformats.org/officeDocument/2006/relationships/hyperlink" Target="https://resultat.bagskytte.se/Archer/Details/2144566" TargetMode="External"/><Relationship Id="rId96" Type="http://schemas.openxmlformats.org/officeDocument/2006/relationships/hyperlink" Target="https://resultat.bagskytte.se/Archer/Details/740586" TargetMode="External"/><Relationship Id="rId111" Type="http://schemas.openxmlformats.org/officeDocument/2006/relationships/hyperlink" Target="https://resultat.bagskytte.se/Archer/Details/474457" TargetMode="External"/><Relationship Id="rId132" Type="http://schemas.openxmlformats.org/officeDocument/2006/relationships/hyperlink" Target="https://resultat.bagskytte.se/Archer/Details/129769" TargetMode="External"/><Relationship Id="rId1" Type="http://schemas.openxmlformats.org/officeDocument/2006/relationships/hyperlink" Target="https://resultat.bagskytte.se/Archer/Details/130379" TargetMode="External"/><Relationship Id="rId6" Type="http://schemas.openxmlformats.org/officeDocument/2006/relationships/hyperlink" Target="https://resultat.bagskytte.se/Archer/Details/2120475" TargetMode="External"/><Relationship Id="rId15" Type="http://schemas.openxmlformats.org/officeDocument/2006/relationships/hyperlink" Target="https://resultat.bagskytte.se/Archer/Details/130308" TargetMode="External"/><Relationship Id="rId23" Type="http://schemas.openxmlformats.org/officeDocument/2006/relationships/hyperlink" Target="https://resultat.bagskytte.se/Archer/Details/129484" TargetMode="External"/><Relationship Id="rId28" Type="http://schemas.openxmlformats.org/officeDocument/2006/relationships/hyperlink" Target="https://resultat.bagskytte.se/Archer/Details/123120" TargetMode="External"/><Relationship Id="rId36" Type="http://schemas.openxmlformats.org/officeDocument/2006/relationships/hyperlink" Target="https://resultat.bagskytte.se/Archer/Details/822233" TargetMode="External"/><Relationship Id="rId49" Type="http://schemas.openxmlformats.org/officeDocument/2006/relationships/hyperlink" Target="https://resultat.bagskytte.se/Archer/Details/1930466" TargetMode="External"/><Relationship Id="rId57" Type="http://schemas.openxmlformats.org/officeDocument/2006/relationships/hyperlink" Target="https://resultat.bagskytte.se/Archer/Details/587882" TargetMode="External"/><Relationship Id="rId106" Type="http://schemas.openxmlformats.org/officeDocument/2006/relationships/hyperlink" Target="https://resultat.bagskytte.se/Archer/Details/2754551" TargetMode="External"/><Relationship Id="rId114" Type="http://schemas.openxmlformats.org/officeDocument/2006/relationships/hyperlink" Target="https://resultat.bagskytte.se/Archer/Details/130429" TargetMode="External"/><Relationship Id="rId119" Type="http://schemas.openxmlformats.org/officeDocument/2006/relationships/hyperlink" Target="https://resultat.bagskytte.se/Archer/Details/370494" TargetMode="External"/><Relationship Id="rId127" Type="http://schemas.openxmlformats.org/officeDocument/2006/relationships/hyperlink" Target="https://resultat.bagskytte.se/Archer/Details/126817" TargetMode="External"/><Relationship Id="rId10" Type="http://schemas.openxmlformats.org/officeDocument/2006/relationships/hyperlink" Target="https://resultat.bagskytte.se/Archer/Details/1899257" TargetMode="External"/><Relationship Id="rId31" Type="http://schemas.openxmlformats.org/officeDocument/2006/relationships/hyperlink" Target="https://resultat.bagskytte.se/Archer/Details/2967342" TargetMode="External"/><Relationship Id="rId44" Type="http://schemas.openxmlformats.org/officeDocument/2006/relationships/hyperlink" Target="https://resultat.bagskytte.se/Archer/Details/566953" TargetMode="External"/><Relationship Id="rId52" Type="http://schemas.openxmlformats.org/officeDocument/2006/relationships/hyperlink" Target="https://resultat.bagskytte.se/Archer/Details/374074" TargetMode="External"/><Relationship Id="rId60" Type="http://schemas.openxmlformats.org/officeDocument/2006/relationships/hyperlink" Target="https://resultat.bagskytte.se/Archer/Details/130427" TargetMode="External"/><Relationship Id="rId65" Type="http://schemas.openxmlformats.org/officeDocument/2006/relationships/hyperlink" Target="https://resultat.bagskytte.se/Archer/Details/2239103" TargetMode="External"/><Relationship Id="rId73" Type="http://schemas.openxmlformats.org/officeDocument/2006/relationships/hyperlink" Target="https://resultat.bagskytte.se/Archer/Details/4497384" TargetMode="External"/><Relationship Id="rId78" Type="http://schemas.openxmlformats.org/officeDocument/2006/relationships/hyperlink" Target="https://resultat.bagskytte.se/Archer/Details/1987950" TargetMode="External"/><Relationship Id="rId81" Type="http://schemas.openxmlformats.org/officeDocument/2006/relationships/hyperlink" Target="https://resultat.bagskytte.se/Archer/Details/838826" TargetMode="External"/><Relationship Id="rId86" Type="http://schemas.openxmlformats.org/officeDocument/2006/relationships/hyperlink" Target="https://resultat.bagskytte.se/Archer/Details/128613" TargetMode="External"/><Relationship Id="rId94" Type="http://schemas.openxmlformats.org/officeDocument/2006/relationships/hyperlink" Target="https://resultat.bagskytte.se/Archer/Details/523508" TargetMode="External"/><Relationship Id="rId99" Type="http://schemas.openxmlformats.org/officeDocument/2006/relationships/hyperlink" Target="https://resultat.bagskytte.se/Archer/Details/208152" TargetMode="External"/><Relationship Id="rId101" Type="http://schemas.openxmlformats.org/officeDocument/2006/relationships/hyperlink" Target="https://resultat.bagskytte.se/Archer/Details/129775" TargetMode="External"/><Relationship Id="rId122" Type="http://schemas.openxmlformats.org/officeDocument/2006/relationships/hyperlink" Target="https://resultat.bagskytte.se/Archer/Details/404602" TargetMode="External"/><Relationship Id="rId130" Type="http://schemas.openxmlformats.org/officeDocument/2006/relationships/hyperlink" Target="https://resultat.bagskytte.se/Archer/Details/1097483" TargetMode="External"/><Relationship Id="rId135" Type="http://schemas.openxmlformats.org/officeDocument/2006/relationships/hyperlink" Target="https://resultat.bagskytte.se/Archer/Details/1816938" TargetMode="External"/><Relationship Id="rId4" Type="http://schemas.openxmlformats.org/officeDocument/2006/relationships/hyperlink" Target="https://resultat.bagskytte.se/Archer/Details/1548400" TargetMode="External"/><Relationship Id="rId9" Type="http://schemas.openxmlformats.org/officeDocument/2006/relationships/hyperlink" Target="https://resultat.bagskytte.se/Archer/Details/3196765" TargetMode="External"/><Relationship Id="rId13" Type="http://schemas.openxmlformats.org/officeDocument/2006/relationships/hyperlink" Target="https://resultat.bagskytte.se/Archer/Details/4155921" TargetMode="External"/><Relationship Id="rId18" Type="http://schemas.openxmlformats.org/officeDocument/2006/relationships/hyperlink" Target="https://resultat.bagskytte.se/Archer/Details/3955864" TargetMode="External"/><Relationship Id="rId39" Type="http://schemas.openxmlformats.org/officeDocument/2006/relationships/hyperlink" Target="https://resultat.bagskytte.se/Archer/Details/1835691" TargetMode="External"/><Relationship Id="rId109" Type="http://schemas.openxmlformats.org/officeDocument/2006/relationships/hyperlink" Target="https://resultat.bagskytte.se/Archer/Details/130458" TargetMode="External"/><Relationship Id="rId34" Type="http://schemas.openxmlformats.org/officeDocument/2006/relationships/hyperlink" Target="https://resultat.bagskytte.se/Archer/Details/129925" TargetMode="External"/><Relationship Id="rId50" Type="http://schemas.openxmlformats.org/officeDocument/2006/relationships/hyperlink" Target="https://resultat.bagskytte.se/Archer/Details/1557046" TargetMode="External"/><Relationship Id="rId55" Type="http://schemas.openxmlformats.org/officeDocument/2006/relationships/hyperlink" Target="https://resultat.bagskytte.se/Archer/Details/837574" TargetMode="External"/><Relationship Id="rId76" Type="http://schemas.openxmlformats.org/officeDocument/2006/relationships/hyperlink" Target="https://resultat.bagskytte.se/Archer/Details/130518" TargetMode="External"/><Relationship Id="rId97" Type="http://schemas.openxmlformats.org/officeDocument/2006/relationships/hyperlink" Target="https://resultat.bagskytte.se/Archer/Details/545310" TargetMode="External"/><Relationship Id="rId104" Type="http://schemas.openxmlformats.org/officeDocument/2006/relationships/hyperlink" Target="https://resultat.bagskytte.se/Archer/Details/128252" TargetMode="External"/><Relationship Id="rId120" Type="http://schemas.openxmlformats.org/officeDocument/2006/relationships/hyperlink" Target="https://resultat.bagskytte.se/Archer/Details/130340" TargetMode="External"/><Relationship Id="rId125" Type="http://schemas.openxmlformats.org/officeDocument/2006/relationships/hyperlink" Target="https://resultat.bagskytte.se/Archer/Details/398450" TargetMode="External"/><Relationship Id="rId7" Type="http://schemas.openxmlformats.org/officeDocument/2006/relationships/hyperlink" Target="https://resultat.bagskytte.se/Archer/Details/4275206" TargetMode="External"/><Relationship Id="rId71" Type="http://schemas.openxmlformats.org/officeDocument/2006/relationships/hyperlink" Target="https://resultat.bagskytte.se/Archer/Details/743424" TargetMode="External"/><Relationship Id="rId92" Type="http://schemas.openxmlformats.org/officeDocument/2006/relationships/hyperlink" Target="https://resultat.bagskytte.se/Archer/Details/567141" TargetMode="External"/><Relationship Id="rId2" Type="http://schemas.openxmlformats.org/officeDocument/2006/relationships/hyperlink" Target="https://resultat.bagskytte.se/Archer/Details/1067829" TargetMode="External"/><Relationship Id="rId29" Type="http://schemas.openxmlformats.org/officeDocument/2006/relationships/hyperlink" Target="https://resultat.bagskytte.se/Archer/Details/130298" TargetMode="External"/><Relationship Id="rId24" Type="http://schemas.openxmlformats.org/officeDocument/2006/relationships/hyperlink" Target="https://resultat.bagskytte.se/Archer/Details/105624" TargetMode="External"/><Relationship Id="rId40" Type="http://schemas.openxmlformats.org/officeDocument/2006/relationships/hyperlink" Target="https://resultat.bagskytte.se/Archer/Details/4010839" TargetMode="External"/><Relationship Id="rId45" Type="http://schemas.openxmlformats.org/officeDocument/2006/relationships/hyperlink" Target="https://resultat.bagskytte.se/Archer/Details/437910" TargetMode="External"/><Relationship Id="rId66" Type="http://schemas.openxmlformats.org/officeDocument/2006/relationships/hyperlink" Target="https://resultat.bagskytte.se/Archer/Details/130384" TargetMode="External"/><Relationship Id="rId87" Type="http://schemas.openxmlformats.org/officeDocument/2006/relationships/hyperlink" Target="https://resultat.bagskytte.se/Archer/Details/128627" TargetMode="External"/><Relationship Id="rId110" Type="http://schemas.openxmlformats.org/officeDocument/2006/relationships/hyperlink" Target="https://resultat.bagskytte.se/Archer/Details/229602" TargetMode="External"/><Relationship Id="rId115" Type="http://schemas.openxmlformats.org/officeDocument/2006/relationships/hyperlink" Target="https://resultat.bagskytte.se/Archer/Details/1430983" TargetMode="External"/><Relationship Id="rId131" Type="http://schemas.openxmlformats.org/officeDocument/2006/relationships/hyperlink" Target="https://resultat.bagskytte.se/Archer/Details/130006" TargetMode="External"/><Relationship Id="rId61" Type="http://schemas.openxmlformats.org/officeDocument/2006/relationships/hyperlink" Target="https://resultat.bagskytte.se/Archer/Details/1574789" TargetMode="External"/><Relationship Id="rId82" Type="http://schemas.openxmlformats.org/officeDocument/2006/relationships/hyperlink" Target="https://resultat.bagskytte.se/Archer/Details/1597421" TargetMode="External"/><Relationship Id="rId19" Type="http://schemas.openxmlformats.org/officeDocument/2006/relationships/hyperlink" Target="https://resultat.bagskytte.se/Archer/Details/2129986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resultat.bagskytte.se/Archer/Details/1386487" TargetMode="External"/><Relationship Id="rId18" Type="http://schemas.openxmlformats.org/officeDocument/2006/relationships/hyperlink" Target="https://resultat.bagskytte.se/Archer/Details/2886834" TargetMode="External"/><Relationship Id="rId26" Type="http://schemas.openxmlformats.org/officeDocument/2006/relationships/hyperlink" Target="https://resultat.bagskytte.se/Archer/Details/1609531" TargetMode="External"/><Relationship Id="rId39" Type="http://schemas.openxmlformats.org/officeDocument/2006/relationships/hyperlink" Target="https://resultat.bagskytte.se/Archer/Details/616869" TargetMode="External"/><Relationship Id="rId21" Type="http://schemas.openxmlformats.org/officeDocument/2006/relationships/hyperlink" Target="https://resultat.bagskytte.se/Archer/Details/1490452" TargetMode="External"/><Relationship Id="rId34" Type="http://schemas.openxmlformats.org/officeDocument/2006/relationships/hyperlink" Target="https://resultat.bagskytte.se/Archer/Details/847658" TargetMode="External"/><Relationship Id="rId42" Type="http://schemas.openxmlformats.org/officeDocument/2006/relationships/hyperlink" Target="https://resultat.bagskytte.se/Archer/Details/4496551" TargetMode="External"/><Relationship Id="rId47" Type="http://schemas.openxmlformats.org/officeDocument/2006/relationships/hyperlink" Target="https://resultat.bagskytte.se/Archer/Details/822233" TargetMode="External"/><Relationship Id="rId50" Type="http://schemas.openxmlformats.org/officeDocument/2006/relationships/hyperlink" Target="https://resultat.bagskytte.se/Archer/Details/374074" TargetMode="External"/><Relationship Id="rId55" Type="http://schemas.openxmlformats.org/officeDocument/2006/relationships/hyperlink" Target="https://resultat.bagskytte.se/Archer/Details/3132298" TargetMode="External"/><Relationship Id="rId63" Type="http://schemas.openxmlformats.org/officeDocument/2006/relationships/hyperlink" Target="https://resultat.bagskytte.se/Archer/Details/1085594" TargetMode="External"/><Relationship Id="rId68" Type="http://schemas.openxmlformats.org/officeDocument/2006/relationships/hyperlink" Target="https://resultat.bagskytte.se/Archer/Details/1372386" TargetMode="External"/><Relationship Id="rId76" Type="http://schemas.openxmlformats.org/officeDocument/2006/relationships/hyperlink" Target="https://resultat.bagskytte.se/Archer/Details/1743464" TargetMode="External"/><Relationship Id="rId84" Type="http://schemas.openxmlformats.org/officeDocument/2006/relationships/hyperlink" Target="https://resultat.bagskytte.se/Archer/Details/1066291" TargetMode="External"/><Relationship Id="rId89" Type="http://schemas.openxmlformats.org/officeDocument/2006/relationships/hyperlink" Target="https://resultat.bagskytte.se/Archer/Details/3987375" TargetMode="External"/><Relationship Id="rId7" Type="http://schemas.openxmlformats.org/officeDocument/2006/relationships/hyperlink" Target="https://resultat.bagskytte.se/Archer/Details/2800624" TargetMode="External"/><Relationship Id="rId71" Type="http://schemas.openxmlformats.org/officeDocument/2006/relationships/hyperlink" Target="https://resultat.bagskytte.se/Archer/Details/1356300" TargetMode="External"/><Relationship Id="rId92" Type="http://schemas.openxmlformats.org/officeDocument/2006/relationships/hyperlink" Target="https://resultat.bagskytte.se/Archer/Details/2981565" TargetMode="External"/><Relationship Id="rId2" Type="http://schemas.openxmlformats.org/officeDocument/2006/relationships/hyperlink" Target="https://resultat.bagskytte.se/Archer/Details/1872930" TargetMode="External"/><Relationship Id="rId16" Type="http://schemas.openxmlformats.org/officeDocument/2006/relationships/hyperlink" Target="https://resultat.bagskytte.se/Archer/Details/2055691" TargetMode="External"/><Relationship Id="rId29" Type="http://schemas.openxmlformats.org/officeDocument/2006/relationships/hyperlink" Target="https://resultat.bagskytte.se/Archer/Details/2809319" TargetMode="External"/><Relationship Id="rId11" Type="http://schemas.openxmlformats.org/officeDocument/2006/relationships/hyperlink" Target="https://resultat.bagskytte.se/Archer/Details/4327621" TargetMode="External"/><Relationship Id="rId24" Type="http://schemas.openxmlformats.org/officeDocument/2006/relationships/hyperlink" Target="https://resultat.bagskytte.se/Archer/Details/1786881" TargetMode="External"/><Relationship Id="rId32" Type="http://schemas.openxmlformats.org/officeDocument/2006/relationships/hyperlink" Target="https://resultat.bagskytte.se/Archer/Details/1791642" TargetMode="External"/><Relationship Id="rId37" Type="http://schemas.openxmlformats.org/officeDocument/2006/relationships/hyperlink" Target="https://resultat.bagskytte.se/Archer/Details/1428640" TargetMode="External"/><Relationship Id="rId40" Type="http://schemas.openxmlformats.org/officeDocument/2006/relationships/hyperlink" Target="https://resultat.bagskytte.se/Archer/Details/745259" TargetMode="External"/><Relationship Id="rId45" Type="http://schemas.openxmlformats.org/officeDocument/2006/relationships/hyperlink" Target="https://resultat.bagskytte.se/Archer/Details/1032904" TargetMode="External"/><Relationship Id="rId53" Type="http://schemas.openxmlformats.org/officeDocument/2006/relationships/hyperlink" Target="https://resultat.bagskytte.se/Archer/Details/722518" TargetMode="External"/><Relationship Id="rId58" Type="http://schemas.openxmlformats.org/officeDocument/2006/relationships/hyperlink" Target="https://resultat.bagskytte.se/Archer/Details/1793546" TargetMode="External"/><Relationship Id="rId66" Type="http://schemas.openxmlformats.org/officeDocument/2006/relationships/hyperlink" Target="https://resultat.bagskytte.se/Archer/Details/2985373" TargetMode="External"/><Relationship Id="rId74" Type="http://schemas.openxmlformats.org/officeDocument/2006/relationships/hyperlink" Target="https://resultat.bagskytte.se/Archer/Details/633939" TargetMode="External"/><Relationship Id="rId79" Type="http://schemas.openxmlformats.org/officeDocument/2006/relationships/hyperlink" Target="https://resultat.bagskytte.se/Archer/Details/1097495" TargetMode="External"/><Relationship Id="rId87" Type="http://schemas.openxmlformats.org/officeDocument/2006/relationships/hyperlink" Target="https://resultat.bagskytte.se/Archer/Details/2898373" TargetMode="External"/><Relationship Id="rId5" Type="http://schemas.openxmlformats.org/officeDocument/2006/relationships/hyperlink" Target="https://resultat.bagskytte.se/Archer/Details/4380546" TargetMode="External"/><Relationship Id="rId61" Type="http://schemas.openxmlformats.org/officeDocument/2006/relationships/hyperlink" Target="https://resultat.bagskytte.se/Archer/Details/2961450" TargetMode="External"/><Relationship Id="rId82" Type="http://schemas.openxmlformats.org/officeDocument/2006/relationships/hyperlink" Target="https://resultat.bagskytte.se/Archer/Details/596987" TargetMode="External"/><Relationship Id="rId90" Type="http://schemas.openxmlformats.org/officeDocument/2006/relationships/hyperlink" Target="https://resultat.bagskytte.se/Archer/Details/375347" TargetMode="External"/><Relationship Id="rId19" Type="http://schemas.openxmlformats.org/officeDocument/2006/relationships/hyperlink" Target="https://resultat.bagskytte.se/Archer/Details/2922487" TargetMode="External"/><Relationship Id="rId14" Type="http://schemas.openxmlformats.org/officeDocument/2006/relationships/hyperlink" Target="https://resultat.bagskytte.se/Archer/Details/1943839" TargetMode="External"/><Relationship Id="rId22" Type="http://schemas.openxmlformats.org/officeDocument/2006/relationships/hyperlink" Target="https://resultat.bagskytte.se/Archer/Details/785974" TargetMode="External"/><Relationship Id="rId27" Type="http://schemas.openxmlformats.org/officeDocument/2006/relationships/hyperlink" Target="https://resultat.bagskytte.se/Archer/Details/908449" TargetMode="External"/><Relationship Id="rId30" Type="http://schemas.openxmlformats.org/officeDocument/2006/relationships/hyperlink" Target="https://resultat.bagskytte.se/Archer/Details/1393337" TargetMode="External"/><Relationship Id="rId35" Type="http://schemas.openxmlformats.org/officeDocument/2006/relationships/hyperlink" Target="https://resultat.bagskytte.se/Archer/Details/403931" TargetMode="External"/><Relationship Id="rId43" Type="http://schemas.openxmlformats.org/officeDocument/2006/relationships/hyperlink" Target="https://resultat.bagskytte.se/Archer/Details/1525043" TargetMode="External"/><Relationship Id="rId48" Type="http://schemas.openxmlformats.org/officeDocument/2006/relationships/hyperlink" Target="https://resultat.bagskytte.se/Archer/Details/1020593" TargetMode="External"/><Relationship Id="rId56" Type="http://schemas.openxmlformats.org/officeDocument/2006/relationships/hyperlink" Target="https://resultat.bagskytte.se/Archer/Details/4184348" TargetMode="External"/><Relationship Id="rId64" Type="http://schemas.openxmlformats.org/officeDocument/2006/relationships/hyperlink" Target="https://resultat.bagskytte.se/Archer/Details/3491694" TargetMode="External"/><Relationship Id="rId69" Type="http://schemas.openxmlformats.org/officeDocument/2006/relationships/hyperlink" Target="https://resultat.bagskytte.se/Archer/Details/2240524" TargetMode="External"/><Relationship Id="rId77" Type="http://schemas.openxmlformats.org/officeDocument/2006/relationships/hyperlink" Target="https://resultat.bagskytte.se/Archer/Details/491366" TargetMode="External"/><Relationship Id="rId8" Type="http://schemas.openxmlformats.org/officeDocument/2006/relationships/hyperlink" Target="https://resultat.bagskytte.se/Archer/Details/2801772" TargetMode="External"/><Relationship Id="rId51" Type="http://schemas.openxmlformats.org/officeDocument/2006/relationships/hyperlink" Target="https://resultat.bagskytte.se/Archer/Details/837574" TargetMode="External"/><Relationship Id="rId72" Type="http://schemas.openxmlformats.org/officeDocument/2006/relationships/hyperlink" Target="https://resultat.bagskytte.se/Archer/Details/659808" TargetMode="External"/><Relationship Id="rId80" Type="http://schemas.openxmlformats.org/officeDocument/2006/relationships/hyperlink" Target="https://resultat.bagskytte.se/Archer/Details/1582002" TargetMode="External"/><Relationship Id="rId85" Type="http://schemas.openxmlformats.org/officeDocument/2006/relationships/hyperlink" Target="https://resultat.bagskytte.se/Archer/Details/229602" TargetMode="External"/><Relationship Id="rId93" Type="http://schemas.openxmlformats.org/officeDocument/2006/relationships/hyperlink" Target="https://resultat.bagskytte.se/Archer/Details/2334923" TargetMode="External"/><Relationship Id="rId3" Type="http://schemas.openxmlformats.org/officeDocument/2006/relationships/hyperlink" Target="https://resultat.bagskytte.se/Archer/Details/805434" TargetMode="External"/><Relationship Id="rId12" Type="http://schemas.openxmlformats.org/officeDocument/2006/relationships/hyperlink" Target="https://resultat.bagskytte.se/Archer/Details/3892320" TargetMode="External"/><Relationship Id="rId17" Type="http://schemas.openxmlformats.org/officeDocument/2006/relationships/hyperlink" Target="https://resultat.bagskytte.se/Archer/Details/1620409" TargetMode="External"/><Relationship Id="rId25" Type="http://schemas.openxmlformats.org/officeDocument/2006/relationships/hyperlink" Target="https://resultat.bagskytte.se/Archer/Details/4060946" TargetMode="External"/><Relationship Id="rId33" Type="http://schemas.openxmlformats.org/officeDocument/2006/relationships/hyperlink" Target="https://resultat.bagskytte.se/Archer/Details/1473143" TargetMode="External"/><Relationship Id="rId38" Type="http://schemas.openxmlformats.org/officeDocument/2006/relationships/hyperlink" Target="https://resultat.bagskytte.se/Archer/Details/752991" TargetMode="External"/><Relationship Id="rId46" Type="http://schemas.openxmlformats.org/officeDocument/2006/relationships/hyperlink" Target="https://resultat.bagskytte.se/Archer/Details/2375912" TargetMode="External"/><Relationship Id="rId59" Type="http://schemas.openxmlformats.org/officeDocument/2006/relationships/hyperlink" Target="https://resultat.bagskytte.se/Archer/Details/1009060" TargetMode="External"/><Relationship Id="rId67" Type="http://schemas.openxmlformats.org/officeDocument/2006/relationships/hyperlink" Target="https://resultat.bagskytte.se/Archer/Details/208152" TargetMode="External"/><Relationship Id="rId20" Type="http://schemas.openxmlformats.org/officeDocument/2006/relationships/hyperlink" Target="https://resultat.bagskytte.se/Archer/Details/2052164" TargetMode="External"/><Relationship Id="rId41" Type="http://schemas.openxmlformats.org/officeDocument/2006/relationships/hyperlink" Target="https://resultat.bagskytte.se/Archer/Details/2566659" TargetMode="External"/><Relationship Id="rId54" Type="http://schemas.openxmlformats.org/officeDocument/2006/relationships/hyperlink" Target="https://resultat.bagskytte.se/Archer/Details/1574928" TargetMode="External"/><Relationship Id="rId62" Type="http://schemas.openxmlformats.org/officeDocument/2006/relationships/hyperlink" Target="https://resultat.bagskytte.se/Archer/Details/870830" TargetMode="External"/><Relationship Id="rId70" Type="http://schemas.openxmlformats.org/officeDocument/2006/relationships/hyperlink" Target="https://resultat.bagskytte.se/Archer/Details/2288564" TargetMode="External"/><Relationship Id="rId75" Type="http://schemas.openxmlformats.org/officeDocument/2006/relationships/hyperlink" Target="https://resultat.bagskytte.se/Archer/Details/3288834" TargetMode="External"/><Relationship Id="rId83" Type="http://schemas.openxmlformats.org/officeDocument/2006/relationships/hyperlink" Target="https://resultat.bagskytte.se/Archer/Details/3833106" TargetMode="External"/><Relationship Id="rId88" Type="http://schemas.openxmlformats.org/officeDocument/2006/relationships/hyperlink" Target="https://resultat.bagskytte.se/Archer/Details/1442736" TargetMode="External"/><Relationship Id="rId91" Type="http://schemas.openxmlformats.org/officeDocument/2006/relationships/hyperlink" Target="https://resultat.bagskytte.se/Archer/Details/1097483" TargetMode="External"/><Relationship Id="rId1" Type="http://schemas.openxmlformats.org/officeDocument/2006/relationships/hyperlink" Target="https://resultat.bagskytte.se/Archer/Details/3849955" TargetMode="External"/><Relationship Id="rId6" Type="http://schemas.openxmlformats.org/officeDocument/2006/relationships/hyperlink" Target="https://resultat.bagskytte.se/Archer/Details/3776928" TargetMode="External"/><Relationship Id="rId15" Type="http://schemas.openxmlformats.org/officeDocument/2006/relationships/hyperlink" Target="https://resultat.bagskytte.se/Archer/Details/2904349" TargetMode="External"/><Relationship Id="rId23" Type="http://schemas.openxmlformats.org/officeDocument/2006/relationships/hyperlink" Target="https://resultat.bagskytte.se/Archer/Details/1609210" TargetMode="External"/><Relationship Id="rId28" Type="http://schemas.openxmlformats.org/officeDocument/2006/relationships/hyperlink" Target="https://resultat.bagskytte.se/Archer/Details/822503" TargetMode="External"/><Relationship Id="rId36" Type="http://schemas.openxmlformats.org/officeDocument/2006/relationships/hyperlink" Target="https://resultat.bagskytte.se/Archer/Details/1908222" TargetMode="External"/><Relationship Id="rId49" Type="http://schemas.openxmlformats.org/officeDocument/2006/relationships/hyperlink" Target="https://resultat.bagskytte.se/Archer/Details/754885" TargetMode="External"/><Relationship Id="rId57" Type="http://schemas.openxmlformats.org/officeDocument/2006/relationships/hyperlink" Target="https://resultat.bagskytte.se/Archer/Details/809784" TargetMode="External"/><Relationship Id="rId10" Type="http://schemas.openxmlformats.org/officeDocument/2006/relationships/hyperlink" Target="https://resultat.bagskytte.se/Archer/Details/4109910" TargetMode="External"/><Relationship Id="rId31" Type="http://schemas.openxmlformats.org/officeDocument/2006/relationships/hyperlink" Target="https://resultat.bagskytte.se/Archer/Details/2841336" TargetMode="External"/><Relationship Id="rId44" Type="http://schemas.openxmlformats.org/officeDocument/2006/relationships/hyperlink" Target="https://resultat.bagskytte.se/Archer/Details/2288563" TargetMode="External"/><Relationship Id="rId52" Type="http://schemas.openxmlformats.org/officeDocument/2006/relationships/hyperlink" Target="https://resultat.bagskytte.se/Archer/Details/699136" TargetMode="External"/><Relationship Id="rId60" Type="http://schemas.openxmlformats.org/officeDocument/2006/relationships/hyperlink" Target="https://resultat.bagskytte.se/Archer/Details/1762378" TargetMode="External"/><Relationship Id="rId65" Type="http://schemas.openxmlformats.org/officeDocument/2006/relationships/hyperlink" Target="https://resultat.bagskytte.se/Archer/Details/3260599" TargetMode="External"/><Relationship Id="rId73" Type="http://schemas.openxmlformats.org/officeDocument/2006/relationships/hyperlink" Target="https://resultat.bagskytte.se/Archer/Details/1831456" TargetMode="External"/><Relationship Id="rId78" Type="http://schemas.openxmlformats.org/officeDocument/2006/relationships/hyperlink" Target="https://resultat.bagskytte.se/Archer/Details/1867370" TargetMode="External"/><Relationship Id="rId81" Type="http://schemas.openxmlformats.org/officeDocument/2006/relationships/hyperlink" Target="https://resultat.bagskytte.se/Archer/Details/754338" TargetMode="External"/><Relationship Id="rId86" Type="http://schemas.openxmlformats.org/officeDocument/2006/relationships/hyperlink" Target="https://resultat.bagskytte.se/Archer/Details/1430983" TargetMode="External"/><Relationship Id="rId94" Type="http://schemas.openxmlformats.org/officeDocument/2006/relationships/printerSettings" Target="../printerSettings/printerSettings10.bin"/><Relationship Id="rId4" Type="http://schemas.openxmlformats.org/officeDocument/2006/relationships/hyperlink" Target="https://resultat.bagskytte.se/Archer/Details/1872627" TargetMode="External"/><Relationship Id="rId9" Type="http://schemas.openxmlformats.org/officeDocument/2006/relationships/hyperlink" Target="https://resultat.bagskytte.se/Archer/Details/198287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129471" TargetMode="External"/><Relationship Id="rId117" Type="http://schemas.openxmlformats.org/officeDocument/2006/relationships/hyperlink" Target="https://resultat.bagskytte.se/Archer/Details/130065" TargetMode="External"/><Relationship Id="rId21" Type="http://schemas.openxmlformats.org/officeDocument/2006/relationships/hyperlink" Target="https://resultat.bagskytte.se/Archer/Details/693183" TargetMode="External"/><Relationship Id="rId42" Type="http://schemas.openxmlformats.org/officeDocument/2006/relationships/hyperlink" Target="https://resultat.bagskytte.se/Archer/Details/2945634" TargetMode="External"/><Relationship Id="rId47" Type="http://schemas.openxmlformats.org/officeDocument/2006/relationships/hyperlink" Target="https://resultat.bagskytte.se/Archer/Details/398522" TargetMode="External"/><Relationship Id="rId63" Type="http://schemas.openxmlformats.org/officeDocument/2006/relationships/hyperlink" Target="https://resultat.bagskytte.se/Archer/Details/127194" TargetMode="External"/><Relationship Id="rId68" Type="http://schemas.openxmlformats.org/officeDocument/2006/relationships/hyperlink" Target="https://resultat.bagskytte.se/Archer/Details/128486" TargetMode="External"/><Relationship Id="rId84" Type="http://schemas.openxmlformats.org/officeDocument/2006/relationships/hyperlink" Target="https://resultat.bagskytte.se/Archer/Details/1625389" TargetMode="External"/><Relationship Id="rId89" Type="http://schemas.openxmlformats.org/officeDocument/2006/relationships/hyperlink" Target="https://resultat.bagskytte.se/Archer/Details/2921179" TargetMode="External"/><Relationship Id="rId112" Type="http://schemas.openxmlformats.org/officeDocument/2006/relationships/hyperlink" Target="https://resultat.bagskytte.se/Archer/Details/2754551" TargetMode="External"/><Relationship Id="rId133" Type="http://schemas.openxmlformats.org/officeDocument/2006/relationships/hyperlink" Target="https://resultat.bagskytte.se/Archer/Details/1548317" TargetMode="External"/><Relationship Id="rId138" Type="http://schemas.openxmlformats.org/officeDocument/2006/relationships/hyperlink" Target="https://resultat.bagskytte.se/Archer/Details/126817" TargetMode="External"/><Relationship Id="rId16" Type="http://schemas.openxmlformats.org/officeDocument/2006/relationships/hyperlink" Target="https://resultat.bagskytte.se/Archer/Details/951516" TargetMode="External"/><Relationship Id="rId107" Type="http://schemas.openxmlformats.org/officeDocument/2006/relationships/hyperlink" Target="https://resultat.bagskytte.se/Archer/Details/1609194" TargetMode="External"/><Relationship Id="rId11" Type="http://schemas.openxmlformats.org/officeDocument/2006/relationships/hyperlink" Target="https://resultat.bagskytte.se/Archer/Details/1097480" TargetMode="External"/><Relationship Id="rId32" Type="http://schemas.openxmlformats.org/officeDocument/2006/relationships/hyperlink" Target="https://resultat.bagskytte.se/Archer/Details/2178531" TargetMode="External"/><Relationship Id="rId37" Type="http://schemas.openxmlformats.org/officeDocument/2006/relationships/hyperlink" Target="https://resultat.bagskytte.se/Archer/Details/1446118" TargetMode="External"/><Relationship Id="rId53" Type="http://schemas.openxmlformats.org/officeDocument/2006/relationships/hyperlink" Target="https://resultat.bagskytte.se/Archer/Details/437910" TargetMode="External"/><Relationship Id="rId58" Type="http://schemas.openxmlformats.org/officeDocument/2006/relationships/hyperlink" Target="https://resultat.bagskytte.se/Archer/Details/129553" TargetMode="External"/><Relationship Id="rId74" Type="http://schemas.openxmlformats.org/officeDocument/2006/relationships/hyperlink" Target="https://resultat.bagskytte.se/Archer/Details/374074" TargetMode="External"/><Relationship Id="rId79" Type="http://schemas.openxmlformats.org/officeDocument/2006/relationships/hyperlink" Target="https://resultat.bagskytte.se/Archer/Details/1687740" TargetMode="External"/><Relationship Id="rId102" Type="http://schemas.openxmlformats.org/officeDocument/2006/relationships/hyperlink" Target="https://resultat.bagskytte.se/Archer/Details/129491" TargetMode="External"/><Relationship Id="rId123" Type="http://schemas.openxmlformats.org/officeDocument/2006/relationships/hyperlink" Target="https://resultat.bagskytte.se/Archer/Details/474457" TargetMode="External"/><Relationship Id="rId128" Type="http://schemas.openxmlformats.org/officeDocument/2006/relationships/hyperlink" Target="https://resultat.bagskytte.se/Archer/Details/101913" TargetMode="External"/><Relationship Id="rId144" Type="http://schemas.openxmlformats.org/officeDocument/2006/relationships/hyperlink" Target="https://resultat.bagskytte.se/Archer/Details/2259715" TargetMode="External"/><Relationship Id="rId149" Type="http://schemas.openxmlformats.org/officeDocument/2006/relationships/printerSettings" Target="../printerSettings/printerSettings11.bin"/><Relationship Id="rId5" Type="http://schemas.openxmlformats.org/officeDocument/2006/relationships/hyperlink" Target="https://resultat.bagskytte.se/Archer/Details/1452457" TargetMode="External"/><Relationship Id="rId90" Type="http://schemas.openxmlformats.org/officeDocument/2006/relationships/hyperlink" Target="https://resultat.bagskytte.se/Archer/Details/338944" TargetMode="External"/><Relationship Id="rId95" Type="http://schemas.openxmlformats.org/officeDocument/2006/relationships/hyperlink" Target="https://resultat.bagskytte.se/Archer/Details/129506" TargetMode="External"/><Relationship Id="rId22" Type="http://schemas.openxmlformats.org/officeDocument/2006/relationships/hyperlink" Target="https://resultat.bagskytte.se/Archer/Details/126958" TargetMode="External"/><Relationship Id="rId27" Type="http://schemas.openxmlformats.org/officeDocument/2006/relationships/hyperlink" Target="https://resultat.bagskytte.se/Archer/Details/785974" TargetMode="External"/><Relationship Id="rId43" Type="http://schemas.openxmlformats.org/officeDocument/2006/relationships/hyperlink" Target="https://resultat.bagskytte.se/Archer/Details/105624" TargetMode="External"/><Relationship Id="rId48" Type="http://schemas.openxmlformats.org/officeDocument/2006/relationships/hyperlink" Target="https://resultat.bagskytte.se/Archer/Details/439321" TargetMode="External"/><Relationship Id="rId64" Type="http://schemas.openxmlformats.org/officeDocument/2006/relationships/hyperlink" Target="https://resultat.bagskytte.se/Archer/Details/128024" TargetMode="External"/><Relationship Id="rId69" Type="http://schemas.openxmlformats.org/officeDocument/2006/relationships/hyperlink" Target="https://resultat.bagskytte.se/Archer/Details/1606252" TargetMode="External"/><Relationship Id="rId113" Type="http://schemas.openxmlformats.org/officeDocument/2006/relationships/hyperlink" Target="https://resultat.bagskytte.se/Archer/Details/743456" TargetMode="External"/><Relationship Id="rId118" Type="http://schemas.openxmlformats.org/officeDocument/2006/relationships/hyperlink" Target="https://resultat.bagskytte.se/Archer/Details/506837" TargetMode="External"/><Relationship Id="rId134" Type="http://schemas.openxmlformats.org/officeDocument/2006/relationships/hyperlink" Target="https://resultat.bagskytte.se/Archer/Details/128143" TargetMode="External"/><Relationship Id="rId139" Type="http://schemas.openxmlformats.org/officeDocument/2006/relationships/hyperlink" Target="https://resultat.bagskytte.se/Archer/Details/1352145" TargetMode="External"/><Relationship Id="rId80" Type="http://schemas.openxmlformats.org/officeDocument/2006/relationships/hyperlink" Target="https://resultat.bagskytte.se/Archer/Details/754885" TargetMode="External"/><Relationship Id="rId85" Type="http://schemas.openxmlformats.org/officeDocument/2006/relationships/hyperlink" Target="https://resultat.bagskytte.se/Archer/Details/2089715" TargetMode="External"/><Relationship Id="rId3" Type="http://schemas.openxmlformats.org/officeDocument/2006/relationships/hyperlink" Target="https://resultat.bagskytte.se/Archer/Details/1548400" TargetMode="External"/><Relationship Id="rId12" Type="http://schemas.openxmlformats.org/officeDocument/2006/relationships/hyperlink" Target="https://resultat.bagskytte.se/Archer/Details/475585" TargetMode="External"/><Relationship Id="rId17" Type="http://schemas.openxmlformats.org/officeDocument/2006/relationships/hyperlink" Target="https://resultat.bagskytte.se/Archer/Details/326414" TargetMode="External"/><Relationship Id="rId25" Type="http://schemas.openxmlformats.org/officeDocument/2006/relationships/hyperlink" Target="https://resultat.bagskytte.se/Archer/Details/3196765" TargetMode="External"/><Relationship Id="rId33" Type="http://schemas.openxmlformats.org/officeDocument/2006/relationships/hyperlink" Target="https://resultat.bagskytte.se/Archer/Details/2809355" TargetMode="External"/><Relationship Id="rId38" Type="http://schemas.openxmlformats.org/officeDocument/2006/relationships/hyperlink" Target="https://resultat.bagskytte.se/Archer/Details/3663808" TargetMode="External"/><Relationship Id="rId46" Type="http://schemas.openxmlformats.org/officeDocument/2006/relationships/hyperlink" Target="https://resultat.bagskytte.se/Archer/Details/129943" TargetMode="External"/><Relationship Id="rId59" Type="http://schemas.openxmlformats.org/officeDocument/2006/relationships/hyperlink" Target="https://resultat.bagskytte.se/Archer/Details/545270" TargetMode="External"/><Relationship Id="rId67" Type="http://schemas.openxmlformats.org/officeDocument/2006/relationships/hyperlink" Target="https://resultat.bagskytte.se/Archer/Details/130378" TargetMode="External"/><Relationship Id="rId103" Type="http://schemas.openxmlformats.org/officeDocument/2006/relationships/hyperlink" Target="https://resultat.bagskytte.se/Archer/Details/545310" TargetMode="External"/><Relationship Id="rId108" Type="http://schemas.openxmlformats.org/officeDocument/2006/relationships/hyperlink" Target="https://resultat.bagskytte.se/Archer/Details/128252" TargetMode="External"/><Relationship Id="rId116" Type="http://schemas.openxmlformats.org/officeDocument/2006/relationships/hyperlink" Target="https://resultat.bagskytte.se/Archer/Details/523508" TargetMode="External"/><Relationship Id="rId124" Type="http://schemas.openxmlformats.org/officeDocument/2006/relationships/hyperlink" Target="https://resultat.bagskytte.se/Archer/Details/129456" TargetMode="External"/><Relationship Id="rId129" Type="http://schemas.openxmlformats.org/officeDocument/2006/relationships/hyperlink" Target="https://resultat.bagskytte.se/Archer/Details/130340" TargetMode="External"/><Relationship Id="rId137" Type="http://schemas.openxmlformats.org/officeDocument/2006/relationships/hyperlink" Target="https://resultat.bagskytte.se/Archer/Details/398450" TargetMode="External"/><Relationship Id="rId20" Type="http://schemas.openxmlformats.org/officeDocument/2006/relationships/hyperlink" Target="https://resultat.bagskytte.se/Archer/Details/1278263" TargetMode="External"/><Relationship Id="rId41" Type="http://schemas.openxmlformats.org/officeDocument/2006/relationships/hyperlink" Target="https://resultat.bagskytte.se/Archer/Details/1609531" TargetMode="External"/><Relationship Id="rId54" Type="http://schemas.openxmlformats.org/officeDocument/2006/relationships/hyperlink" Target="https://resultat.bagskytte.se/Archer/Details/566953" TargetMode="External"/><Relationship Id="rId62" Type="http://schemas.openxmlformats.org/officeDocument/2006/relationships/hyperlink" Target="https://resultat.bagskytte.se/Archer/Details/750429" TargetMode="External"/><Relationship Id="rId70" Type="http://schemas.openxmlformats.org/officeDocument/2006/relationships/hyperlink" Target="https://resultat.bagskytte.se/Archer/Details/2494804" TargetMode="External"/><Relationship Id="rId75" Type="http://schemas.openxmlformats.org/officeDocument/2006/relationships/hyperlink" Target="https://resultat.bagskytte.se/Archer/Details/1557046" TargetMode="External"/><Relationship Id="rId83" Type="http://schemas.openxmlformats.org/officeDocument/2006/relationships/hyperlink" Target="https://resultat.bagskytte.se/Archer/Details/2800616" TargetMode="External"/><Relationship Id="rId88" Type="http://schemas.openxmlformats.org/officeDocument/2006/relationships/hyperlink" Target="https://resultat.bagskytte.se/Archer/Details/1875764" TargetMode="External"/><Relationship Id="rId91" Type="http://schemas.openxmlformats.org/officeDocument/2006/relationships/hyperlink" Target="https://resultat.bagskytte.se/Archer/Details/1556426" TargetMode="External"/><Relationship Id="rId96" Type="http://schemas.openxmlformats.org/officeDocument/2006/relationships/hyperlink" Target="https://resultat.bagskytte.se/Archer/Details/1016564" TargetMode="External"/><Relationship Id="rId111" Type="http://schemas.openxmlformats.org/officeDocument/2006/relationships/hyperlink" Target="https://resultat.bagskytte.se/Archer/Details/173981" TargetMode="External"/><Relationship Id="rId132" Type="http://schemas.openxmlformats.org/officeDocument/2006/relationships/hyperlink" Target="https://resultat.bagskytte.se/Archer/Details/1544036" TargetMode="External"/><Relationship Id="rId140" Type="http://schemas.openxmlformats.org/officeDocument/2006/relationships/hyperlink" Target="https://resultat.bagskytte.se/Archer/Details/1373908" TargetMode="External"/><Relationship Id="rId145" Type="http://schemas.openxmlformats.org/officeDocument/2006/relationships/hyperlink" Target="https://resultat.bagskytte.se/Archer/Details/63891" TargetMode="External"/><Relationship Id="rId1" Type="http://schemas.openxmlformats.org/officeDocument/2006/relationships/hyperlink" Target="https://resultat.bagskytte.se/Archer/Details/130379" TargetMode="External"/><Relationship Id="rId6" Type="http://schemas.openxmlformats.org/officeDocument/2006/relationships/hyperlink" Target="https://resultat.bagskytte.se/Archer/Details/1587313" TargetMode="External"/><Relationship Id="rId15" Type="http://schemas.openxmlformats.org/officeDocument/2006/relationships/hyperlink" Target="https://resultat.bagskytte.se/Archer/Details/1899257" TargetMode="External"/><Relationship Id="rId23" Type="http://schemas.openxmlformats.org/officeDocument/2006/relationships/hyperlink" Target="https://resultat.bagskytte.se/Archer/Details/126965" TargetMode="External"/><Relationship Id="rId28" Type="http://schemas.openxmlformats.org/officeDocument/2006/relationships/hyperlink" Target="https://resultat.bagskytte.se/Archer/Details/130308" TargetMode="External"/><Relationship Id="rId36" Type="http://schemas.openxmlformats.org/officeDocument/2006/relationships/hyperlink" Target="https://resultat.bagskytte.se/Archer/Details/1609210" TargetMode="External"/><Relationship Id="rId49" Type="http://schemas.openxmlformats.org/officeDocument/2006/relationships/hyperlink" Target="https://resultat.bagskytte.se/Archer/Details/1013340" TargetMode="External"/><Relationship Id="rId57" Type="http://schemas.openxmlformats.org/officeDocument/2006/relationships/hyperlink" Target="https://resultat.bagskytte.se/Archer/Details/825287" TargetMode="External"/><Relationship Id="rId106" Type="http://schemas.openxmlformats.org/officeDocument/2006/relationships/hyperlink" Target="https://resultat.bagskytte.se/Archer/Details/740583" TargetMode="External"/><Relationship Id="rId114" Type="http://schemas.openxmlformats.org/officeDocument/2006/relationships/hyperlink" Target="https://resultat.bagskytte.se/Archer/Details/564767" TargetMode="External"/><Relationship Id="rId119" Type="http://schemas.openxmlformats.org/officeDocument/2006/relationships/hyperlink" Target="https://resultat.bagskytte.se/Archer/Details/1574929" TargetMode="External"/><Relationship Id="rId127" Type="http://schemas.openxmlformats.org/officeDocument/2006/relationships/hyperlink" Target="https://resultat.bagskytte.se/Archer/Details/370494" TargetMode="External"/><Relationship Id="rId10" Type="http://schemas.openxmlformats.org/officeDocument/2006/relationships/hyperlink" Target="https://resultat.bagskytte.se/Archer/Details/3542259" TargetMode="External"/><Relationship Id="rId31" Type="http://schemas.openxmlformats.org/officeDocument/2006/relationships/hyperlink" Target="https://resultat.bagskytte.se/Archer/Details/130003" TargetMode="External"/><Relationship Id="rId44" Type="http://schemas.openxmlformats.org/officeDocument/2006/relationships/hyperlink" Target="https://resultat.bagskytte.se/Archer/Details/1585314" TargetMode="External"/><Relationship Id="rId52" Type="http://schemas.openxmlformats.org/officeDocument/2006/relationships/hyperlink" Target="https://resultat.bagskytte.se/Archer/Details/127025" TargetMode="External"/><Relationship Id="rId60" Type="http://schemas.openxmlformats.org/officeDocument/2006/relationships/hyperlink" Target="https://resultat.bagskytte.se/Archer/Details/3853099" TargetMode="External"/><Relationship Id="rId65" Type="http://schemas.openxmlformats.org/officeDocument/2006/relationships/hyperlink" Target="https://resultat.bagskytte.se/Archer/Details/129381" TargetMode="External"/><Relationship Id="rId73" Type="http://schemas.openxmlformats.org/officeDocument/2006/relationships/hyperlink" Target="https://resultat.bagskytte.se/Archer/Details/587882" TargetMode="External"/><Relationship Id="rId78" Type="http://schemas.openxmlformats.org/officeDocument/2006/relationships/hyperlink" Target="https://resultat.bagskytte.se/Archer/Details/809551" TargetMode="External"/><Relationship Id="rId81" Type="http://schemas.openxmlformats.org/officeDocument/2006/relationships/hyperlink" Target="https://resultat.bagskytte.se/Archer/Details/1573239" TargetMode="External"/><Relationship Id="rId86" Type="http://schemas.openxmlformats.org/officeDocument/2006/relationships/hyperlink" Target="https://resultat.bagskytte.se/Archer/Details/2273509" TargetMode="External"/><Relationship Id="rId94" Type="http://schemas.openxmlformats.org/officeDocument/2006/relationships/hyperlink" Target="https://resultat.bagskytte.se/Archer/Details/130518" TargetMode="External"/><Relationship Id="rId99" Type="http://schemas.openxmlformats.org/officeDocument/2006/relationships/hyperlink" Target="https://resultat.bagskytte.se/Archer/Details/1987950" TargetMode="External"/><Relationship Id="rId101" Type="http://schemas.openxmlformats.org/officeDocument/2006/relationships/hyperlink" Target="https://resultat.bagskytte.se/Archer/Details/129841" TargetMode="External"/><Relationship Id="rId122" Type="http://schemas.openxmlformats.org/officeDocument/2006/relationships/hyperlink" Target="https://resultat.bagskytte.se/Archer/Details/327246" TargetMode="External"/><Relationship Id="rId130" Type="http://schemas.openxmlformats.org/officeDocument/2006/relationships/hyperlink" Target="https://resultat.bagskytte.se/Archer/Details/375347" TargetMode="External"/><Relationship Id="rId135" Type="http://schemas.openxmlformats.org/officeDocument/2006/relationships/hyperlink" Target="https://resultat.bagskytte.se/Archer/Details/130009" TargetMode="External"/><Relationship Id="rId143" Type="http://schemas.openxmlformats.org/officeDocument/2006/relationships/hyperlink" Target="https://resultat.bagskytte.se/Archer/Details/2176009" TargetMode="External"/><Relationship Id="rId148" Type="http://schemas.openxmlformats.org/officeDocument/2006/relationships/hyperlink" Target="https://resultat.bagskytte.se/Archer/Details/2144566" TargetMode="External"/><Relationship Id="rId4" Type="http://schemas.openxmlformats.org/officeDocument/2006/relationships/hyperlink" Target="https://resultat.bagskytte.se/Archer/Details/1067829" TargetMode="External"/><Relationship Id="rId9" Type="http://schemas.openxmlformats.org/officeDocument/2006/relationships/hyperlink" Target="https://resultat.bagskytte.se/Archer/Details/988530" TargetMode="External"/><Relationship Id="rId13" Type="http://schemas.openxmlformats.org/officeDocument/2006/relationships/hyperlink" Target="https://resultat.bagskytte.se/Archer/Details/2586" TargetMode="External"/><Relationship Id="rId18" Type="http://schemas.openxmlformats.org/officeDocument/2006/relationships/hyperlink" Target="https://resultat.bagskytte.se/Archer/Details/129484" TargetMode="External"/><Relationship Id="rId39" Type="http://schemas.openxmlformats.org/officeDocument/2006/relationships/hyperlink" Target="https://resultat.bagskytte.se/Archer/Details/2601473" TargetMode="External"/><Relationship Id="rId109" Type="http://schemas.openxmlformats.org/officeDocument/2006/relationships/hyperlink" Target="https://resultat.bagskytte.se/Archer/Details/3203506" TargetMode="External"/><Relationship Id="rId34" Type="http://schemas.openxmlformats.org/officeDocument/2006/relationships/hyperlink" Target="https://resultat.bagskytte.se/Archer/Details/1564215" TargetMode="External"/><Relationship Id="rId50" Type="http://schemas.openxmlformats.org/officeDocument/2006/relationships/hyperlink" Target="https://resultat.bagskytte.se/Archer/Details/2375912" TargetMode="External"/><Relationship Id="rId55" Type="http://schemas.openxmlformats.org/officeDocument/2006/relationships/hyperlink" Target="https://resultat.bagskytte.se/Archer/Details/99840" TargetMode="External"/><Relationship Id="rId76" Type="http://schemas.openxmlformats.org/officeDocument/2006/relationships/hyperlink" Target="https://resultat.bagskytte.se/Archer/Details/1930466" TargetMode="External"/><Relationship Id="rId97" Type="http://schemas.openxmlformats.org/officeDocument/2006/relationships/hyperlink" Target="https://resultat.bagskytte.se/Archer/Details/130485" TargetMode="External"/><Relationship Id="rId104" Type="http://schemas.openxmlformats.org/officeDocument/2006/relationships/hyperlink" Target="https://resultat.bagskytte.se/Archer/Details/740586" TargetMode="External"/><Relationship Id="rId120" Type="http://schemas.openxmlformats.org/officeDocument/2006/relationships/hyperlink" Target="https://resultat.bagskytte.se/Archer/Details/130458" TargetMode="External"/><Relationship Id="rId125" Type="http://schemas.openxmlformats.org/officeDocument/2006/relationships/hyperlink" Target="https://resultat.bagskytte.se/Archer/Details/857368" TargetMode="External"/><Relationship Id="rId141" Type="http://schemas.openxmlformats.org/officeDocument/2006/relationships/hyperlink" Target="https://resultat.bagskytte.se/Archer/Details/1575766" TargetMode="External"/><Relationship Id="rId146" Type="http://schemas.openxmlformats.org/officeDocument/2006/relationships/hyperlink" Target="https://resultat.bagskytte.se/Archer/Details/2925305" TargetMode="External"/><Relationship Id="rId7" Type="http://schemas.openxmlformats.org/officeDocument/2006/relationships/hyperlink" Target="https://resultat.bagskytte.se/Archer/Details/290794" TargetMode="External"/><Relationship Id="rId71" Type="http://schemas.openxmlformats.org/officeDocument/2006/relationships/hyperlink" Target="https://resultat.bagskytte.se/Archer/Details/128463" TargetMode="External"/><Relationship Id="rId92" Type="http://schemas.openxmlformats.org/officeDocument/2006/relationships/hyperlink" Target="https://resultat.bagskytte.se/Archer/Details/2315176" TargetMode="External"/><Relationship Id="rId2" Type="http://schemas.openxmlformats.org/officeDocument/2006/relationships/hyperlink" Target="https://resultat.bagskytte.se/Archer/Details/229602" TargetMode="External"/><Relationship Id="rId29" Type="http://schemas.openxmlformats.org/officeDocument/2006/relationships/hyperlink" Target="https://resultat.bagskytte.se/Archer/Details/1492274" TargetMode="External"/><Relationship Id="rId24" Type="http://schemas.openxmlformats.org/officeDocument/2006/relationships/hyperlink" Target="https://resultat.bagskytte.se/Archer/Details/130104" TargetMode="External"/><Relationship Id="rId40" Type="http://schemas.openxmlformats.org/officeDocument/2006/relationships/hyperlink" Target="https://resultat.bagskytte.se/Archer/Details/495530" TargetMode="External"/><Relationship Id="rId45" Type="http://schemas.openxmlformats.org/officeDocument/2006/relationships/hyperlink" Target="https://resultat.bagskytte.se/Archer/Details/129925" TargetMode="External"/><Relationship Id="rId66" Type="http://schemas.openxmlformats.org/officeDocument/2006/relationships/hyperlink" Target="https://resultat.bagskytte.se/Archer/Details/1044609" TargetMode="External"/><Relationship Id="rId87" Type="http://schemas.openxmlformats.org/officeDocument/2006/relationships/hyperlink" Target="https://resultat.bagskytte.se/Archer/Details/573813" TargetMode="External"/><Relationship Id="rId110" Type="http://schemas.openxmlformats.org/officeDocument/2006/relationships/hyperlink" Target="https://resultat.bagskytte.se/Archer/Details/9299" TargetMode="External"/><Relationship Id="rId115" Type="http://schemas.openxmlformats.org/officeDocument/2006/relationships/hyperlink" Target="https://resultat.bagskytte.se/Archer/Details/609858" TargetMode="External"/><Relationship Id="rId131" Type="http://schemas.openxmlformats.org/officeDocument/2006/relationships/hyperlink" Target="https://resultat.bagskytte.se/Archer/Details/127051" TargetMode="External"/><Relationship Id="rId136" Type="http://schemas.openxmlformats.org/officeDocument/2006/relationships/hyperlink" Target="https://resultat.bagskytte.se/Archer/Details/126954" TargetMode="External"/><Relationship Id="rId61" Type="http://schemas.openxmlformats.org/officeDocument/2006/relationships/hyperlink" Target="https://resultat.bagskytte.se/Archer/Details/129956" TargetMode="External"/><Relationship Id="rId82" Type="http://schemas.openxmlformats.org/officeDocument/2006/relationships/hyperlink" Target="https://resultat.bagskytte.se/Archer/Details/699806" TargetMode="External"/><Relationship Id="rId19" Type="http://schemas.openxmlformats.org/officeDocument/2006/relationships/hyperlink" Target="https://resultat.bagskytte.se/Archer/Details/2929852" TargetMode="External"/><Relationship Id="rId14" Type="http://schemas.openxmlformats.org/officeDocument/2006/relationships/hyperlink" Target="https://resultat.bagskytte.se/Archer/Details/398551" TargetMode="External"/><Relationship Id="rId30" Type="http://schemas.openxmlformats.org/officeDocument/2006/relationships/hyperlink" Target="https://resultat.bagskytte.se/Archer/Details/1595495" TargetMode="External"/><Relationship Id="rId35" Type="http://schemas.openxmlformats.org/officeDocument/2006/relationships/hyperlink" Target="https://resultat.bagskytte.se/Archer/Details/1150370" TargetMode="External"/><Relationship Id="rId56" Type="http://schemas.openxmlformats.org/officeDocument/2006/relationships/hyperlink" Target="https://resultat.bagskytte.se/Archer/Details/903551" TargetMode="External"/><Relationship Id="rId77" Type="http://schemas.openxmlformats.org/officeDocument/2006/relationships/hyperlink" Target="https://resultat.bagskytte.se/Archer/Details/128074" TargetMode="External"/><Relationship Id="rId100" Type="http://schemas.openxmlformats.org/officeDocument/2006/relationships/hyperlink" Target="https://resultat.bagskytte.se/Archer/Details/1632825" TargetMode="External"/><Relationship Id="rId105" Type="http://schemas.openxmlformats.org/officeDocument/2006/relationships/hyperlink" Target="https://resultat.bagskytte.se/Archer/Details/129775" TargetMode="External"/><Relationship Id="rId126" Type="http://schemas.openxmlformats.org/officeDocument/2006/relationships/hyperlink" Target="https://resultat.bagskytte.se/Archer/Details/931382" TargetMode="External"/><Relationship Id="rId147" Type="http://schemas.openxmlformats.org/officeDocument/2006/relationships/hyperlink" Target="https://resultat.bagskytte.se/Archer/Details/531197" TargetMode="External"/><Relationship Id="rId8" Type="http://schemas.openxmlformats.org/officeDocument/2006/relationships/hyperlink" Target="https://resultat.bagskytte.se/Archer/Details/2129986" TargetMode="External"/><Relationship Id="rId51" Type="http://schemas.openxmlformats.org/officeDocument/2006/relationships/hyperlink" Target="https://resultat.bagskytte.se/Archer/Details/822233" TargetMode="External"/><Relationship Id="rId72" Type="http://schemas.openxmlformats.org/officeDocument/2006/relationships/hyperlink" Target="https://resultat.bagskytte.se/Archer/Details/248242" TargetMode="External"/><Relationship Id="rId93" Type="http://schemas.openxmlformats.org/officeDocument/2006/relationships/hyperlink" Target="https://resultat.bagskytte.se/Archer/Details/127792" TargetMode="External"/><Relationship Id="rId98" Type="http://schemas.openxmlformats.org/officeDocument/2006/relationships/hyperlink" Target="https://resultat.bagskytte.se/Archer/Details/492227" TargetMode="External"/><Relationship Id="rId121" Type="http://schemas.openxmlformats.org/officeDocument/2006/relationships/hyperlink" Target="https://resultat.bagskytte.se/Archer/Details/398524" TargetMode="External"/><Relationship Id="rId142" Type="http://schemas.openxmlformats.org/officeDocument/2006/relationships/hyperlink" Target="https://resultat.bagskytte.se/Archer/Details/1867369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492472" TargetMode="External"/><Relationship Id="rId21" Type="http://schemas.openxmlformats.org/officeDocument/2006/relationships/hyperlink" Target="https://resultat.bagskytte.se/Archer/Details/1609531" TargetMode="External"/><Relationship Id="rId34" Type="http://schemas.openxmlformats.org/officeDocument/2006/relationships/hyperlink" Target="https://resultat.bagskytte.se/Archer/Details/1428640" TargetMode="External"/><Relationship Id="rId42" Type="http://schemas.openxmlformats.org/officeDocument/2006/relationships/hyperlink" Target="https://resultat.bagskytte.se/Archer/Details/739021" TargetMode="External"/><Relationship Id="rId47" Type="http://schemas.openxmlformats.org/officeDocument/2006/relationships/hyperlink" Target="https://resultat.bagskytte.se/Archer/Details/1602657" TargetMode="External"/><Relationship Id="rId50" Type="http://schemas.openxmlformats.org/officeDocument/2006/relationships/hyperlink" Target="https://resultat.bagskytte.se/Archer/Details/4010812" TargetMode="External"/><Relationship Id="rId55" Type="http://schemas.openxmlformats.org/officeDocument/2006/relationships/hyperlink" Target="https://resultat.bagskytte.se/Archer/Details/616869" TargetMode="External"/><Relationship Id="rId63" Type="http://schemas.openxmlformats.org/officeDocument/2006/relationships/hyperlink" Target="https://resultat.bagskytte.se/Archer/Details/1793546" TargetMode="External"/><Relationship Id="rId68" Type="http://schemas.openxmlformats.org/officeDocument/2006/relationships/hyperlink" Target="https://resultat.bagskytte.se/Archer/Details/1009060" TargetMode="External"/><Relationship Id="rId76" Type="http://schemas.openxmlformats.org/officeDocument/2006/relationships/hyperlink" Target="https://resultat.bagskytte.se/Archer/Details/1605120" TargetMode="External"/><Relationship Id="rId84" Type="http://schemas.openxmlformats.org/officeDocument/2006/relationships/hyperlink" Target="https://resultat.bagskytte.se/Archer/Details/1979063" TargetMode="External"/><Relationship Id="rId89" Type="http://schemas.openxmlformats.org/officeDocument/2006/relationships/hyperlink" Target="https://resultat.bagskytte.se/Archer/Details/857368" TargetMode="External"/><Relationship Id="rId97" Type="http://schemas.openxmlformats.org/officeDocument/2006/relationships/hyperlink" Target="https://resultat.bagskytte.se/Archer/Details/1373908" TargetMode="External"/><Relationship Id="rId7" Type="http://schemas.openxmlformats.org/officeDocument/2006/relationships/hyperlink" Target="https://resultat.bagskytte.se/Archer/Details/1872627" TargetMode="External"/><Relationship Id="rId71" Type="http://schemas.openxmlformats.org/officeDocument/2006/relationships/hyperlink" Target="https://resultat.bagskytte.se/Archer/Details/1606357" TargetMode="External"/><Relationship Id="rId92" Type="http://schemas.openxmlformats.org/officeDocument/2006/relationships/hyperlink" Target="https://resultat.bagskytte.se/Archer/Details/2290340" TargetMode="External"/><Relationship Id="rId2" Type="http://schemas.openxmlformats.org/officeDocument/2006/relationships/hyperlink" Target="https://resultat.bagskytte.se/Archer/Details/1872930" TargetMode="External"/><Relationship Id="rId16" Type="http://schemas.openxmlformats.org/officeDocument/2006/relationships/hyperlink" Target="https://resultat.bagskytte.se/Archer/Details/2922487" TargetMode="External"/><Relationship Id="rId29" Type="http://schemas.openxmlformats.org/officeDocument/2006/relationships/hyperlink" Target="https://resultat.bagskytte.se/Archer/Details/847658" TargetMode="External"/><Relationship Id="rId11" Type="http://schemas.openxmlformats.org/officeDocument/2006/relationships/hyperlink" Target="https://resultat.bagskytte.se/Archer/Details/2055691" TargetMode="External"/><Relationship Id="rId24" Type="http://schemas.openxmlformats.org/officeDocument/2006/relationships/hyperlink" Target="https://resultat.bagskytte.se/Archer/Details/3213398" TargetMode="External"/><Relationship Id="rId32" Type="http://schemas.openxmlformats.org/officeDocument/2006/relationships/hyperlink" Target="https://resultat.bagskytte.se/Archer/Details/1908222" TargetMode="External"/><Relationship Id="rId37" Type="http://schemas.openxmlformats.org/officeDocument/2006/relationships/hyperlink" Target="https://resultat.bagskytte.se/Archer/Details/1525043" TargetMode="External"/><Relationship Id="rId40" Type="http://schemas.openxmlformats.org/officeDocument/2006/relationships/hyperlink" Target="https://resultat.bagskytte.se/Archer/Details/2375912" TargetMode="External"/><Relationship Id="rId45" Type="http://schemas.openxmlformats.org/officeDocument/2006/relationships/hyperlink" Target="https://resultat.bagskytte.se/Archer/Details/837574" TargetMode="External"/><Relationship Id="rId53" Type="http://schemas.openxmlformats.org/officeDocument/2006/relationships/hyperlink" Target="https://resultat.bagskytte.se/Archer/Details/338944" TargetMode="External"/><Relationship Id="rId58" Type="http://schemas.openxmlformats.org/officeDocument/2006/relationships/hyperlink" Target="https://resultat.bagskytte.se/Archer/Details/1574928" TargetMode="External"/><Relationship Id="rId66" Type="http://schemas.openxmlformats.org/officeDocument/2006/relationships/hyperlink" Target="https://resultat.bagskytte.se/Archer/Details/3491694" TargetMode="External"/><Relationship Id="rId74" Type="http://schemas.openxmlformats.org/officeDocument/2006/relationships/hyperlink" Target="https://resultat.bagskytte.se/Archer/Details/1762378" TargetMode="External"/><Relationship Id="rId79" Type="http://schemas.openxmlformats.org/officeDocument/2006/relationships/hyperlink" Target="https://resultat.bagskytte.se/Archer/Details/3288834" TargetMode="External"/><Relationship Id="rId87" Type="http://schemas.openxmlformats.org/officeDocument/2006/relationships/hyperlink" Target="https://resultat.bagskytte.se/Archer/Details/2905418" TargetMode="External"/><Relationship Id="rId102" Type="http://schemas.openxmlformats.org/officeDocument/2006/relationships/hyperlink" Target="https://resultat.bagskytte.se/Archer/Details/3833106" TargetMode="External"/><Relationship Id="rId5" Type="http://schemas.openxmlformats.org/officeDocument/2006/relationships/hyperlink" Target="https://resultat.bagskytte.se/Archer/Details/1584369" TargetMode="External"/><Relationship Id="rId61" Type="http://schemas.openxmlformats.org/officeDocument/2006/relationships/hyperlink" Target="https://resultat.bagskytte.se/Archer/Details/1384745" TargetMode="External"/><Relationship Id="rId82" Type="http://schemas.openxmlformats.org/officeDocument/2006/relationships/hyperlink" Target="https://resultat.bagskytte.se/Archer/Details/1097495" TargetMode="External"/><Relationship Id="rId90" Type="http://schemas.openxmlformats.org/officeDocument/2006/relationships/hyperlink" Target="https://resultat.bagskytte.se/Archer/Details/563976" TargetMode="External"/><Relationship Id="rId95" Type="http://schemas.openxmlformats.org/officeDocument/2006/relationships/hyperlink" Target="https://resultat.bagskytte.se/Archer/Details/375347" TargetMode="External"/><Relationship Id="rId19" Type="http://schemas.openxmlformats.org/officeDocument/2006/relationships/hyperlink" Target="https://resultat.bagskytte.se/Archer/Details/495530" TargetMode="External"/><Relationship Id="rId14" Type="http://schemas.openxmlformats.org/officeDocument/2006/relationships/hyperlink" Target="https://resultat.bagskytte.se/Archer/Details/290794" TargetMode="External"/><Relationship Id="rId22" Type="http://schemas.openxmlformats.org/officeDocument/2006/relationships/hyperlink" Target="https://resultat.bagskytte.se/Archer/Details/1393337" TargetMode="External"/><Relationship Id="rId27" Type="http://schemas.openxmlformats.org/officeDocument/2006/relationships/hyperlink" Target="https://resultat.bagskytte.se/Archer/Details/2485613" TargetMode="External"/><Relationship Id="rId30" Type="http://schemas.openxmlformats.org/officeDocument/2006/relationships/hyperlink" Target="https://resultat.bagskytte.se/Archer/Details/403931" TargetMode="External"/><Relationship Id="rId35" Type="http://schemas.openxmlformats.org/officeDocument/2006/relationships/hyperlink" Target="https://resultat.bagskytte.se/Archer/Details/745259" TargetMode="External"/><Relationship Id="rId43" Type="http://schemas.openxmlformats.org/officeDocument/2006/relationships/hyperlink" Target="https://resultat.bagskytte.se/Archer/Details/1020593" TargetMode="External"/><Relationship Id="rId48" Type="http://schemas.openxmlformats.org/officeDocument/2006/relationships/hyperlink" Target="https://resultat.bagskytte.se/Archer/Details/374074" TargetMode="External"/><Relationship Id="rId56" Type="http://schemas.openxmlformats.org/officeDocument/2006/relationships/hyperlink" Target="https://resultat.bagskytte.se/Archer/Details/2288563" TargetMode="External"/><Relationship Id="rId64" Type="http://schemas.openxmlformats.org/officeDocument/2006/relationships/hyperlink" Target="https://resultat.bagskytte.se/Archer/Details/2961450" TargetMode="External"/><Relationship Id="rId69" Type="http://schemas.openxmlformats.org/officeDocument/2006/relationships/hyperlink" Target="https://resultat.bagskytte.se/Archer/Details/208152" TargetMode="External"/><Relationship Id="rId77" Type="http://schemas.openxmlformats.org/officeDocument/2006/relationships/hyperlink" Target="https://resultat.bagskytte.se/Archer/Details/1383765" TargetMode="External"/><Relationship Id="rId100" Type="http://schemas.openxmlformats.org/officeDocument/2006/relationships/hyperlink" Target="https://resultat.bagskytte.se/Archer/Details/2258365" TargetMode="External"/><Relationship Id="rId8" Type="http://schemas.openxmlformats.org/officeDocument/2006/relationships/hyperlink" Target="https://resultat.bagskytte.se/Archer/Details/1652326" TargetMode="External"/><Relationship Id="rId51" Type="http://schemas.openxmlformats.org/officeDocument/2006/relationships/hyperlink" Target="https://resultat.bagskytte.se/Archer/Details/2800616" TargetMode="External"/><Relationship Id="rId72" Type="http://schemas.openxmlformats.org/officeDocument/2006/relationships/hyperlink" Target="https://resultat.bagskytte.se/Archer/Details/659808" TargetMode="External"/><Relationship Id="rId80" Type="http://schemas.openxmlformats.org/officeDocument/2006/relationships/hyperlink" Target="https://resultat.bagskytte.se/Archer/Details/1743464" TargetMode="External"/><Relationship Id="rId85" Type="http://schemas.openxmlformats.org/officeDocument/2006/relationships/hyperlink" Target="https://resultat.bagskytte.se/Archer/Details/2334923" TargetMode="External"/><Relationship Id="rId93" Type="http://schemas.openxmlformats.org/officeDocument/2006/relationships/hyperlink" Target="https://resultat.bagskytte.se/Archer/Details/2203728" TargetMode="External"/><Relationship Id="rId98" Type="http://schemas.openxmlformats.org/officeDocument/2006/relationships/hyperlink" Target="https://resultat.bagskytte.se/Archer/Details/1097483" TargetMode="External"/><Relationship Id="rId3" Type="http://schemas.openxmlformats.org/officeDocument/2006/relationships/hyperlink" Target="https://resultat.bagskytte.se/Archer/Details/2963028" TargetMode="External"/><Relationship Id="rId12" Type="http://schemas.openxmlformats.org/officeDocument/2006/relationships/hyperlink" Target="https://resultat.bagskytte.se/Archer/Details/229602" TargetMode="External"/><Relationship Id="rId17" Type="http://schemas.openxmlformats.org/officeDocument/2006/relationships/hyperlink" Target="https://resultat.bagskytte.se/Archer/Details/722518" TargetMode="External"/><Relationship Id="rId25" Type="http://schemas.openxmlformats.org/officeDocument/2006/relationships/hyperlink" Target="https://resultat.bagskytte.se/Archer/Details/2904349" TargetMode="External"/><Relationship Id="rId33" Type="http://schemas.openxmlformats.org/officeDocument/2006/relationships/hyperlink" Target="https://resultat.bagskytte.se/Archer/Details/699136" TargetMode="External"/><Relationship Id="rId38" Type="http://schemas.openxmlformats.org/officeDocument/2006/relationships/hyperlink" Target="https://resultat.bagskytte.se/Archer/Details/2566659" TargetMode="External"/><Relationship Id="rId46" Type="http://schemas.openxmlformats.org/officeDocument/2006/relationships/hyperlink" Target="https://resultat.bagskytte.se/Archer/Details/1606252" TargetMode="External"/><Relationship Id="rId59" Type="http://schemas.openxmlformats.org/officeDocument/2006/relationships/hyperlink" Target="https://resultat.bagskytte.se/Archer/Details/809784" TargetMode="External"/><Relationship Id="rId67" Type="http://schemas.openxmlformats.org/officeDocument/2006/relationships/hyperlink" Target="https://resultat.bagskytte.se/Archer/Details/801441" TargetMode="External"/><Relationship Id="rId20" Type="http://schemas.openxmlformats.org/officeDocument/2006/relationships/hyperlink" Target="https://resultat.bagskytte.se/Archer/Details/4060946" TargetMode="External"/><Relationship Id="rId41" Type="http://schemas.openxmlformats.org/officeDocument/2006/relationships/hyperlink" Target="https://resultat.bagskytte.se/Archer/Details/822233" TargetMode="External"/><Relationship Id="rId54" Type="http://schemas.openxmlformats.org/officeDocument/2006/relationships/hyperlink" Target="https://resultat.bagskytte.se/Archer/Details/1556426" TargetMode="External"/><Relationship Id="rId62" Type="http://schemas.openxmlformats.org/officeDocument/2006/relationships/hyperlink" Target="https://resultat.bagskytte.se/Archer/Details/2288564" TargetMode="External"/><Relationship Id="rId70" Type="http://schemas.openxmlformats.org/officeDocument/2006/relationships/hyperlink" Target="https://resultat.bagskytte.se/Archer/Details/1372386" TargetMode="External"/><Relationship Id="rId75" Type="http://schemas.openxmlformats.org/officeDocument/2006/relationships/hyperlink" Target="https://resultat.bagskytte.se/Archer/Details/1442736" TargetMode="External"/><Relationship Id="rId83" Type="http://schemas.openxmlformats.org/officeDocument/2006/relationships/hyperlink" Target="https://resultat.bagskytte.se/Archer/Details/1663724" TargetMode="External"/><Relationship Id="rId88" Type="http://schemas.openxmlformats.org/officeDocument/2006/relationships/hyperlink" Target="https://resultat.bagskytte.se/Archer/Details/2375536" TargetMode="External"/><Relationship Id="rId91" Type="http://schemas.openxmlformats.org/officeDocument/2006/relationships/hyperlink" Target="https://resultat.bagskytte.se/Archer/Details/800763" TargetMode="External"/><Relationship Id="rId96" Type="http://schemas.openxmlformats.org/officeDocument/2006/relationships/hyperlink" Target="https://resultat.bagskytte.se/Archer/Details/1548317" TargetMode="External"/><Relationship Id="rId1" Type="http://schemas.openxmlformats.org/officeDocument/2006/relationships/hyperlink" Target="https://resultat.bagskytte.se/Archer/Details/2800624" TargetMode="External"/><Relationship Id="rId6" Type="http://schemas.openxmlformats.org/officeDocument/2006/relationships/hyperlink" Target="https://resultat.bagskytte.se/Archer/Details/805434" TargetMode="External"/><Relationship Id="rId15" Type="http://schemas.openxmlformats.org/officeDocument/2006/relationships/hyperlink" Target="https://resultat.bagskytte.se/Archer/Details/1620409" TargetMode="External"/><Relationship Id="rId23" Type="http://schemas.openxmlformats.org/officeDocument/2006/relationships/hyperlink" Target="https://resultat.bagskytte.se/Archer/Details/3776928" TargetMode="External"/><Relationship Id="rId28" Type="http://schemas.openxmlformats.org/officeDocument/2006/relationships/hyperlink" Target="https://resultat.bagskytte.se/Archer/Details/1791642" TargetMode="External"/><Relationship Id="rId36" Type="http://schemas.openxmlformats.org/officeDocument/2006/relationships/hyperlink" Target="https://resultat.bagskytte.se/Archer/Details/1817330" TargetMode="External"/><Relationship Id="rId49" Type="http://schemas.openxmlformats.org/officeDocument/2006/relationships/hyperlink" Target="https://resultat.bagskytte.se/Archer/Details/1101363" TargetMode="External"/><Relationship Id="rId57" Type="http://schemas.openxmlformats.org/officeDocument/2006/relationships/hyperlink" Target="https://resultat.bagskytte.se/Archer/Details/3132298" TargetMode="External"/><Relationship Id="rId10" Type="http://schemas.openxmlformats.org/officeDocument/2006/relationships/hyperlink" Target="https://resultat.bagskytte.se/Archer/Details/1386487" TargetMode="External"/><Relationship Id="rId31" Type="http://schemas.openxmlformats.org/officeDocument/2006/relationships/hyperlink" Target="https://resultat.bagskytte.se/Archer/Details/2841336" TargetMode="External"/><Relationship Id="rId44" Type="http://schemas.openxmlformats.org/officeDocument/2006/relationships/hyperlink" Target="https://resultat.bagskytte.se/Archer/Details/754885" TargetMode="External"/><Relationship Id="rId52" Type="http://schemas.openxmlformats.org/officeDocument/2006/relationships/hyperlink" Target="https://resultat.bagskytte.se/Archer/Details/1875764" TargetMode="External"/><Relationship Id="rId60" Type="http://schemas.openxmlformats.org/officeDocument/2006/relationships/hyperlink" Target="https://resultat.bagskytte.se/Archer/Details/2240524" TargetMode="External"/><Relationship Id="rId65" Type="http://schemas.openxmlformats.org/officeDocument/2006/relationships/hyperlink" Target="https://resultat.bagskytte.se/Archer/Details/1384744" TargetMode="External"/><Relationship Id="rId73" Type="http://schemas.openxmlformats.org/officeDocument/2006/relationships/hyperlink" Target="https://resultat.bagskytte.se/Archer/Details/1356300" TargetMode="External"/><Relationship Id="rId78" Type="http://schemas.openxmlformats.org/officeDocument/2006/relationships/hyperlink" Target="https://resultat.bagskytte.se/Archer/Details/1831456" TargetMode="External"/><Relationship Id="rId81" Type="http://schemas.openxmlformats.org/officeDocument/2006/relationships/hyperlink" Target="https://resultat.bagskytte.se/Archer/Details/491366" TargetMode="External"/><Relationship Id="rId86" Type="http://schemas.openxmlformats.org/officeDocument/2006/relationships/hyperlink" Target="https://resultat.bagskytte.se/Archer/Details/1867370" TargetMode="External"/><Relationship Id="rId94" Type="http://schemas.openxmlformats.org/officeDocument/2006/relationships/hyperlink" Target="https://resultat.bagskytte.se/Archer/Details/688489" TargetMode="External"/><Relationship Id="rId99" Type="http://schemas.openxmlformats.org/officeDocument/2006/relationships/hyperlink" Target="https://resultat.bagskytte.se/Archer/Details/1575766" TargetMode="External"/><Relationship Id="rId101" Type="http://schemas.openxmlformats.org/officeDocument/2006/relationships/hyperlink" Target="https://resultat.bagskytte.se/Archer/Details/3178479" TargetMode="External"/><Relationship Id="rId4" Type="http://schemas.openxmlformats.org/officeDocument/2006/relationships/hyperlink" Target="https://resultat.bagskytte.se/Archer/Details/3661220" TargetMode="External"/><Relationship Id="rId9" Type="http://schemas.openxmlformats.org/officeDocument/2006/relationships/hyperlink" Target="https://resultat.bagskytte.se/Archer/Details/1982876" TargetMode="External"/><Relationship Id="rId13" Type="http://schemas.openxmlformats.org/officeDocument/2006/relationships/hyperlink" Target="https://resultat.bagskytte.se/Archer/Details/1067829" TargetMode="External"/><Relationship Id="rId18" Type="http://schemas.openxmlformats.org/officeDocument/2006/relationships/hyperlink" Target="https://resultat.bagskytte.se/Archer/Details/785974" TargetMode="External"/><Relationship Id="rId39" Type="http://schemas.openxmlformats.org/officeDocument/2006/relationships/hyperlink" Target="https://resultat.bagskytte.se/Archer/Details/168278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E12F-0620-4899-BC2C-8AA18977939F}">
  <dimension ref="A1:K83"/>
  <sheetViews>
    <sheetView tabSelected="1" workbookViewId="0">
      <selection activeCell="B24" sqref="B24"/>
    </sheetView>
  </sheetViews>
  <sheetFormatPr defaultRowHeight="15" x14ac:dyDescent="0.25"/>
  <cols>
    <col min="1" max="1" width="2.7109375" customWidth="1"/>
    <col min="2" max="2" width="15.28515625" customWidth="1"/>
    <col min="3" max="3" width="23.5703125" customWidth="1"/>
    <col min="4" max="4" width="12.28515625" bestFit="1" customWidth="1"/>
    <col min="5" max="5" width="11.5703125" hidden="1" customWidth="1"/>
    <col min="6" max="6" width="11.5703125" customWidth="1"/>
    <col min="7" max="7" width="9.140625" style="38"/>
  </cols>
  <sheetData>
    <row r="1" spans="1:11" ht="27" x14ac:dyDescent="0.5">
      <c r="A1" s="58"/>
      <c r="B1" s="59" t="s">
        <v>606</v>
      </c>
      <c r="C1" s="58"/>
      <c r="D1" s="58"/>
      <c r="E1" s="58"/>
      <c r="F1" s="58"/>
      <c r="G1" s="60"/>
      <c r="H1" s="58"/>
      <c r="I1" s="58"/>
      <c r="J1" s="58"/>
      <c r="K1" s="58"/>
    </row>
    <row r="2" spans="1:11" ht="15.75" thickBot="1" x14ac:dyDescent="0.3">
      <c r="A2" s="58"/>
      <c r="B2" s="60" t="s">
        <v>601</v>
      </c>
      <c r="C2" s="61"/>
      <c r="D2" s="58"/>
      <c r="E2" s="58"/>
      <c r="F2" s="58"/>
      <c r="G2" s="60"/>
      <c r="H2" s="58"/>
      <c r="I2" s="58"/>
      <c r="J2" s="58"/>
      <c r="K2" s="58"/>
    </row>
    <row r="3" spans="1:11" ht="17.25" thickBot="1" x14ac:dyDescent="0.3">
      <c r="A3" s="58"/>
      <c r="B3" s="60" t="s">
        <v>602</v>
      </c>
      <c r="C3" s="83"/>
      <c r="D3" s="58"/>
      <c r="E3" s="58"/>
      <c r="F3" s="82">
        <v>72</v>
      </c>
      <c r="G3" s="60"/>
      <c r="H3" s="58"/>
      <c r="I3" s="58"/>
      <c r="J3" s="58"/>
      <c r="K3" s="58"/>
    </row>
    <row r="4" spans="1:11" ht="28.5" customHeight="1" x14ac:dyDescent="0.25">
      <c r="A4" s="58"/>
      <c r="B4" s="58"/>
      <c r="C4" s="58"/>
      <c r="D4" s="58"/>
      <c r="E4" s="58"/>
      <c r="F4" s="58"/>
      <c r="G4" s="60"/>
      <c r="H4" s="58"/>
      <c r="I4" s="58"/>
      <c r="J4" s="58"/>
      <c r="K4" s="58"/>
    </row>
    <row r="5" spans="1:11" s="38" customFormat="1" x14ac:dyDescent="0.25">
      <c r="A5" s="60"/>
      <c r="B5" s="62" t="s">
        <v>0</v>
      </c>
      <c r="C5" s="62" t="s">
        <v>603</v>
      </c>
      <c r="D5" s="62" t="s">
        <v>463</v>
      </c>
      <c r="E5" s="62" t="s">
        <v>604</v>
      </c>
      <c r="F5" s="62" t="s">
        <v>604</v>
      </c>
      <c r="G5" s="62" t="s">
        <v>605</v>
      </c>
      <c r="H5" s="60"/>
      <c r="I5" s="60"/>
      <c r="J5" s="60"/>
      <c r="K5" s="60"/>
    </row>
    <row r="6" spans="1:11" x14ac:dyDescent="0.25">
      <c r="A6" s="105"/>
      <c r="B6" s="134" t="s">
        <v>665</v>
      </c>
      <c r="C6" s="63"/>
      <c r="D6" s="63"/>
      <c r="E6" s="64">
        <f>(Gällande!$F$27*Resultatlista!$F$3)+((Resultatlista!D6-(Gällande!$F$6*Resultatlista!$F$3))/Gällande!$I$6)</f>
        <v>155.64397840568543</v>
      </c>
      <c r="F6" s="64">
        <f>IF(D6&gt;Gällande!$E$6*Resultatlista!$F$3,E6-(E6-(Gällande!$E$27*Resultatlista!$F$3))+((E6-(Gällande!$E$27*Resultatlista!$F$3))/Gällande!$M$6),E6)</f>
        <v>155.64397840568543</v>
      </c>
      <c r="G6" s="69">
        <f>_xlfn.RANK.EQ(F6,$F$6:$F$81,0)</f>
        <v>38</v>
      </c>
      <c r="H6" s="58"/>
      <c r="I6" s="60"/>
      <c r="J6" s="60"/>
      <c r="K6" s="60"/>
    </row>
    <row r="7" spans="1:11" x14ac:dyDescent="0.25">
      <c r="A7" s="105"/>
      <c r="B7" s="134" t="s">
        <v>665</v>
      </c>
      <c r="C7" s="63"/>
      <c r="D7" s="63"/>
      <c r="E7" s="64">
        <f>(Gällande!$F$27*Resultatlista!$F$3)+((Resultatlista!D7-(Gällande!$F$6*Resultatlista!$F$3))/Gällande!$I$6)</f>
        <v>155.64397840568543</v>
      </c>
      <c r="F7" s="64">
        <f>IF(D7&gt;Gällande!$E$6*Resultatlista!$F$3,E7-(E7-(Gällande!$E$27*Resultatlista!$F$3))+((E7-(Gällande!$E$27*Resultatlista!$F$3))/Gällande!$M$6),E7)</f>
        <v>155.64397840568543</v>
      </c>
      <c r="G7" s="69">
        <f t="shared" ref="G7:G70" si="0">_xlfn.RANK.EQ(F7,$F$6:$F$81,0)</f>
        <v>38</v>
      </c>
      <c r="H7" s="58"/>
      <c r="I7" s="60"/>
      <c r="J7" s="60"/>
      <c r="K7" s="60"/>
    </row>
    <row r="8" spans="1:11" x14ac:dyDescent="0.25">
      <c r="A8" s="105"/>
      <c r="B8" s="131" t="s">
        <v>666</v>
      </c>
      <c r="C8" s="66"/>
      <c r="D8" s="66"/>
      <c r="E8" s="67">
        <f>(Gällande!$F$27*Resultatlista!$F$3)+((Resultatlista!D8-(Gällande!$F$7*Resultatlista!$F$3))/Gällande!$I$7)</f>
        <v>133.75496910827289</v>
      </c>
      <c r="F8" s="67">
        <f>IF(D8&gt;Gällande!$E$7*Resultatlista!$F$3,E8-(E8-(Gällande!$E$27*Resultatlista!$F$3))+((E8-(Gällande!$E$27*Resultatlista!$F$3))/Gällande!$M$7),E8)</f>
        <v>133.75496910827289</v>
      </c>
      <c r="G8" s="69">
        <f t="shared" si="0"/>
        <v>43</v>
      </c>
      <c r="H8" s="58"/>
      <c r="I8" s="60"/>
      <c r="J8" s="60"/>
      <c r="K8" s="60"/>
    </row>
    <row r="9" spans="1:11" x14ac:dyDescent="0.25">
      <c r="A9" s="105"/>
      <c r="B9" s="131" t="s">
        <v>666</v>
      </c>
      <c r="C9" s="66"/>
      <c r="D9" s="66"/>
      <c r="E9" s="67">
        <f>(Gällande!$F$27*Resultatlista!$F$3)+((Resultatlista!D9-(Gällande!$F$7*Resultatlista!$F$3))/Gällande!$I$7)</f>
        <v>133.75496910827289</v>
      </c>
      <c r="F9" s="67">
        <f>IF(D9&gt;Gällande!$E$7*Resultatlista!$F$3,E9-(E9-(Gällande!$E$27*Resultatlista!$F$3))+((E9-(Gällande!$E$27*Resultatlista!$F$3))/Gällande!$M$7),E9)</f>
        <v>133.75496910827289</v>
      </c>
      <c r="G9" s="69">
        <f t="shared" si="0"/>
        <v>43</v>
      </c>
      <c r="H9" s="58"/>
      <c r="I9" s="60"/>
      <c r="J9" s="60"/>
      <c r="K9" s="60"/>
    </row>
    <row r="10" spans="1:11" x14ac:dyDescent="0.25">
      <c r="A10" s="105"/>
      <c r="B10" s="131" t="s">
        <v>666</v>
      </c>
      <c r="C10" s="66"/>
      <c r="D10" s="66"/>
      <c r="E10" s="67">
        <f>(Gällande!$F$27*Resultatlista!$F$3)+((Resultatlista!D10-(Gällande!$F$7*Resultatlista!$F$3))/Gällande!$I$7)</f>
        <v>133.75496910827289</v>
      </c>
      <c r="F10" s="67">
        <f>IF(D10&gt;Gällande!$E$7*Resultatlista!$F$3,E10-(E10-(Gällande!$E$27*Resultatlista!$F$3))+((E10-(Gällande!$E$27*Resultatlista!$F$3))/Gällande!$M$7),E10)</f>
        <v>133.75496910827289</v>
      </c>
      <c r="G10" s="69">
        <f t="shared" si="0"/>
        <v>43</v>
      </c>
      <c r="H10" s="58"/>
      <c r="I10" s="60"/>
      <c r="J10" s="60"/>
      <c r="K10" s="60"/>
    </row>
    <row r="11" spans="1:11" x14ac:dyDescent="0.25">
      <c r="A11" s="105"/>
      <c r="B11" s="131" t="s">
        <v>666</v>
      </c>
      <c r="C11" s="66"/>
      <c r="D11" s="66"/>
      <c r="E11" s="67">
        <f>(Gällande!$F$27*Resultatlista!$F$3)+((Resultatlista!D11-(Gällande!$F$7*Resultatlista!$F$3))/Gällande!$I$7)</f>
        <v>133.75496910827289</v>
      </c>
      <c r="F11" s="67">
        <f>IF(D11&gt;Gällande!$E$7*Resultatlista!$F$3,E11-(E11-(Gällande!$E$27*Resultatlista!$F$3))+((E11-(Gällande!$E$27*Resultatlista!$F$3))/Gällande!$M$7),E11)</f>
        <v>133.75496910827289</v>
      </c>
      <c r="G11" s="69">
        <f t="shared" si="0"/>
        <v>43</v>
      </c>
      <c r="H11" s="58"/>
      <c r="I11" s="60"/>
      <c r="J11" s="60"/>
      <c r="K11" s="60"/>
    </row>
    <row r="12" spans="1:11" x14ac:dyDescent="0.25">
      <c r="A12" s="105"/>
      <c r="B12" s="132" t="s">
        <v>667</v>
      </c>
      <c r="C12" s="95"/>
      <c r="D12" s="95"/>
      <c r="E12" s="96">
        <f>(Gällande!$F$27*Resultatlista!$F$3)+((Resultatlista!D12-(Gällande!$F$8*Resultatlista!$F$3))/Gällande!$I$8)</f>
        <v>259.47851446968832</v>
      </c>
      <c r="F12" s="64">
        <f>IF(D12&gt;Gällande!$E$8*Resultatlista!$F$3,E12-(E12-(Gällande!$E$27*Resultatlista!$F$3))+((E12-(Gällande!$E$27*Resultatlista!$F$3))/Gällande!$M$8),E12)</f>
        <v>259.47851446968832</v>
      </c>
      <c r="G12" s="69">
        <f t="shared" si="0"/>
        <v>4</v>
      </c>
      <c r="H12" s="58"/>
      <c r="I12" s="65"/>
      <c r="J12" s="65"/>
      <c r="K12" s="65"/>
    </row>
    <row r="13" spans="1:11" x14ac:dyDescent="0.25">
      <c r="A13" s="105"/>
      <c r="B13" s="132" t="s">
        <v>667</v>
      </c>
      <c r="C13" s="95"/>
      <c r="D13" s="95"/>
      <c r="E13" s="96">
        <f>(Gällande!$F$27*Resultatlista!$F$3)+((Resultatlista!D13-(Gällande!$F$8*Resultatlista!$F$3))/Gällande!$I$8)</f>
        <v>259.47851446968832</v>
      </c>
      <c r="F13" s="64">
        <f>IF(D13&gt;Gällande!$E$8*Resultatlista!$F$3,E13-(E13-(Gällande!$E$27*Resultatlista!$F$3))+((E13-(Gällande!$E$27*Resultatlista!$F$3))/Gällande!$M$8),E13)</f>
        <v>259.47851446968832</v>
      </c>
      <c r="G13" s="69">
        <f t="shared" si="0"/>
        <v>4</v>
      </c>
      <c r="H13" s="58"/>
      <c r="I13" s="65"/>
      <c r="J13" s="65"/>
      <c r="K13" s="65"/>
    </row>
    <row r="14" spans="1:11" x14ac:dyDescent="0.25">
      <c r="A14" s="105"/>
      <c r="B14" s="131" t="s">
        <v>668</v>
      </c>
      <c r="C14" s="97"/>
      <c r="D14" s="97"/>
      <c r="E14" s="98">
        <f>(Gällande!$F$27*Resultatlista!$F$3)+((Resultatlista!D14-(Gällande!$F$9*Resultatlista!$F$3))/Gällande!$I$9)</f>
        <v>-404.38883668430111</v>
      </c>
      <c r="F14" s="67">
        <f>IF(D14&gt;Gällande!$E$9*Resultatlista!$F$3,E14-(E14-(Gällande!$E$27*Resultatlista!$F$3))+((E14-(Gällande!$E$27*Resultatlista!$F$3))/Gällande!$M$9),E14)</f>
        <v>-404.38883668430111</v>
      </c>
      <c r="G14" s="69">
        <f t="shared" si="0"/>
        <v>72</v>
      </c>
      <c r="H14" s="58"/>
      <c r="I14" s="58"/>
      <c r="J14" s="58"/>
      <c r="K14" s="58"/>
    </row>
    <row r="15" spans="1:11" x14ac:dyDescent="0.25">
      <c r="A15" s="105"/>
      <c r="B15" s="131" t="s">
        <v>668</v>
      </c>
      <c r="C15" s="97"/>
      <c r="D15" s="97"/>
      <c r="E15" s="98">
        <f>(Gällande!$F$27*Resultatlista!$F$3)+((Resultatlista!D15-(Gällande!$F$9*Resultatlista!$F$3))/Gällande!$I$9)</f>
        <v>-404.38883668430111</v>
      </c>
      <c r="F15" s="67">
        <f>IF(D15&gt;Gällande!$E$22*Resultatlista!$F$3,E15-(E15-(Gällande!$E$27*Resultatlista!$F$3))+((E15-(Gällande!$E$27*Resultatlista!$F$3))/Gällande!$M$22),E15)</f>
        <v>-404.38883668430111</v>
      </c>
      <c r="G15" s="69">
        <f t="shared" si="0"/>
        <v>72</v>
      </c>
      <c r="H15" s="58"/>
      <c r="I15" s="58"/>
      <c r="J15" s="58"/>
      <c r="K15" s="58"/>
    </row>
    <row r="16" spans="1:11" x14ac:dyDescent="0.25">
      <c r="A16" s="105"/>
      <c r="B16" s="132" t="s">
        <v>669</v>
      </c>
      <c r="C16" s="95"/>
      <c r="D16" s="95"/>
      <c r="E16" s="96">
        <f>(Gällande!$F$27*Resultatlista!$F$3)+((Resultatlista!D16-(Gällande!$F$10*Resultatlista!$F$3))/Gällande!$I$10)</f>
        <v>172.29471134135292</v>
      </c>
      <c r="F16" s="64">
        <f>IF(D16&gt;Gällande!$E$10*Resultatlista!$F$3,E16-(E16-(Gällande!$E$27*Resultatlista!$F$3))+((E16-(Gällande!$E$27*Resultatlista!$F$3))/Gällande!$M$10),E16)</f>
        <v>172.29471134135292</v>
      </c>
      <c r="G16" s="69">
        <f t="shared" si="0"/>
        <v>30</v>
      </c>
      <c r="H16" s="58"/>
      <c r="I16" s="58"/>
      <c r="J16" s="58"/>
      <c r="K16" s="58"/>
    </row>
    <row r="17" spans="1:11" x14ac:dyDescent="0.25">
      <c r="A17" s="105"/>
      <c r="B17" s="132" t="s">
        <v>669</v>
      </c>
      <c r="C17" s="95"/>
      <c r="D17" s="95"/>
      <c r="E17" s="96">
        <f>(Gällande!$F$27*Resultatlista!$F$3)+((Resultatlista!D17-(Gällande!$F$10*Resultatlista!$F$3))/Gällande!$I$10)</f>
        <v>172.29471134135292</v>
      </c>
      <c r="F17" s="64">
        <f>IF(D17&gt;Gällande!$E$10*Resultatlista!$F$3,E17-(E17-(Gällande!$E$27*Resultatlista!$F$3))+((E17-(Gällande!$E$27*Resultatlista!$F$3))/Gällande!$M$10),E17)</f>
        <v>172.29471134135292</v>
      </c>
      <c r="G17" s="69">
        <f t="shared" si="0"/>
        <v>30</v>
      </c>
      <c r="H17" s="58"/>
      <c r="I17" s="58"/>
      <c r="J17" s="58"/>
      <c r="K17" s="58"/>
    </row>
    <row r="18" spans="1:11" x14ac:dyDescent="0.25">
      <c r="A18" s="105"/>
      <c r="B18" s="68" t="s">
        <v>670</v>
      </c>
      <c r="C18" s="97"/>
      <c r="D18" s="97"/>
      <c r="E18" s="98">
        <f>(Gällande!$F$27*Resultatlista!$F$3)+((Resultatlista!D18-(Gällande!$F$11*Resultatlista!$F$3))/Gällande!$I$11)</f>
        <v>34.163430344860899</v>
      </c>
      <c r="F18" s="67">
        <f>IF(D18&gt;Gällande!$E$11*Resultatlista!$F$3,E18-(E18-(Gällande!$E$27*Resultatlista!$F$3))+((E18-(Gällande!$E$27*Resultatlista!$F$3))/Gällande!$M$11),E18)</f>
        <v>34.163430344860899</v>
      </c>
      <c r="G18" s="69">
        <f t="shared" si="0"/>
        <v>54</v>
      </c>
      <c r="H18" s="58"/>
      <c r="I18" s="58"/>
      <c r="J18" s="58"/>
      <c r="K18" s="58"/>
    </row>
    <row r="19" spans="1:11" x14ac:dyDescent="0.25">
      <c r="A19" s="105"/>
      <c r="B19" s="68" t="s">
        <v>670</v>
      </c>
      <c r="C19" s="97"/>
      <c r="D19" s="97"/>
      <c r="E19" s="98">
        <f>(Gällande!$F$27*Resultatlista!$F$3)+((Resultatlista!D19-(Gällande!$F$11*Resultatlista!$F$3))/Gällande!$I$11)</f>
        <v>34.163430344860899</v>
      </c>
      <c r="F19" s="67">
        <f>IF(D19&gt;Gällande!$E$11*Resultatlista!$F$3,E19-(E19-(Gällande!$E$27*Resultatlista!$F$3))+((E19-(Gällande!$E$27*Resultatlista!$F$3))/Gällande!$M$11),E19)</f>
        <v>34.163430344860899</v>
      </c>
      <c r="G19" s="69">
        <f t="shared" si="0"/>
        <v>54</v>
      </c>
      <c r="H19" s="58"/>
      <c r="I19" s="58"/>
      <c r="J19" s="58"/>
      <c r="K19" s="58"/>
    </row>
    <row r="20" spans="1:11" x14ac:dyDescent="0.25">
      <c r="A20" s="105"/>
      <c r="B20" s="133" t="s">
        <v>671</v>
      </c>
      <c r="C20" s="95"/>
      <c r="D20" s="95"/>
      <c r="E20" s="96">
        <f>(Gällande!$F$27*Resultatlista!$F$3)+((Resultatlista!D20-(Gällande!$F$12*Resultatlista!$F$3))/Gällande!$I$12)</f>
        <v>41.590663972466416</v>
      </c>
      <c r="F20" s="64">
        <f>IF(D20&gt;Gällande!$E$12*Resultatlista!$F$3,E20-(E20-(Gällande!$E$27*Resultatlista!$F$3))+((E20-(Gällande!$E$27*Resultatlista!$F$3))/Gällande!$M$12),E20)</f>
        <v>41.590663972466416</v>
      </c>
      <c r="G20" s="69">
        <f t="shared" si="0"/>
        <v>52</v>
      </c>
      <c r="H20" s="58"/>
      <c r="I20" s="58"/>
      <c r="J20" s="58"/>
      <c r="K20" s="58"/>
    </row>
    <row r="21" spans="1:11" x14ac:dyDescent="0.25">
      <c r="A21" s="105"/>
      <c r="B21" s="133" t="s">
        <v>671</v>
      </c>
      <c r="C21" s="95"/>
      <c r="D21" s="95"/>
      <c r="E21" s="96">
        <f>(Gällande!$F$27*Resultatlista!$F$3)+((Resultatlista!D21-(Gällande!$F$12*Resultatlista!$F$3))/Gällande!$I$12)</f>
        <v>41.590663972466416</v>
      </c>
      <c r="F21" s="64">
        <f>IF(D21&gt;Gällande!$E$12*Resultatlista!$F$3,E21-(E21-(Gällande!$E$27*Resultatlista!$F$3))+((E21-(Gällande!$E$27*Resultatlista!$F$3))/Gällande!$M$12),E21)</f>
        <v>41.590663972466416</v>
      </c>
      <c r="G21" s="69">
        <f t="shared" si="0"/>
        <v>52</v>
      </c>
      <c r="H21" s="58"/>
      <c r="I21" s="58"/>
      <c r="J21" s="58"/>
      <c r="K21" s="58"/>
    </row>
    <row r="22" spans="1:11" x14ac:dyDescent="0.25">
      <c r="A22" s="105"/>
      <c r="B22" s="68" t="s">
        <v>672</v>
      </c>
      <c r="C22" s="97"/>
      <c r="D22" s="97"/>
      <c r="E22" s="98">
        <f>(Gällande!$F$27*Resultatlista!$F$3)+((Resultatlista!D22-(Gällande!$F$13*Resultatlista!$F$3))/Gällande!$I$13)</f>
        <v>256.70482681284591</v>
      </c>
      <c r="F22" s="67">
        <f>IF(D22&gt;Gällande!$E$13*Resultatlista!$F$3,E22-(E22-(Gällande!$E$27*Resultatlista!$F$3))+((E22-(Gällande!$E$27*Resultatlista!$F$3))/Gällande!$M$13),E22)</f>
        <v>256.70482681284591</v>
      </c>
      <c r="G22" s="69">
        <f t="shared" si="0"/>
        <v>6</v>
      </c>
      <c r="H22" s="58"/>
      <c r="I22" s="58"/>
      <c r="J22" s="58"/>
      <c r="K22" s="58"/>
    </row>
    <row r="23" spans="1:11" x14ac:dyDescent="0.25">
      <c r="A23" s="105"/>
      <c r="B23" s="68" t="s">
        <v>672</v>
      </c>
      <c r="C23" s="97"/>
      <c r="D23" s="97"/>
      <c r="E23" s="98">
        <f>(Gällande!$F$27*Resultatlista!$F$3)+((Resultatlista!D23-(Gällande!$F$13*Resultatlista!$F$3))/Gällande!$I$13)</f>
        <v>256.70482681284591</v>
      </c>
      <c r="F23" s="67">
        <f>IF(D23&gt;Gällande!$E$13*Resultatlista!$F$3,E23-(E23-(Gällande!$E$27*Resultatlista!$F$3))+((E23-(Gällande!$E$27*Resultatlista!$F$3))/Gällande!$M$13),E23)</f>
        <v>256.70482681284591</v>
      </c>
      <c r="G23" s="69">
        <f t="shared" si="0"/>
        <v>6</v>
      </c>
      <c r="H23" s="58"/>
      <c r="I23" s="58"/>
      <c r="J23" s="58"/>
      <c r="K23" s="58"/>
    </row>
    <row r="24" spans="1:11" x14ac:dyDescent="0.25">
      <c r="A24" s="105"/>
      <c r="B24" s="69" t="s">
        <v>673</v>
      </c>
      <c r="C24" s="95"/>
      <c r="D24" s="95"/>
      <c r="E24" s="96">
        <f>(Gällande!$F$27*Resultatlista!$F$3)+((Resultatlista!D24-(Gällande!$F$14*Resultatlista!$F$3))/Gällande!$I$14)</f>
        <v>273.15106393884827</v>
      </c>
      <c r="F24" s="64">
        <f>IF(D24&gt;Gällande!$E$14*Resultatlista!$F$3,E24-(E24-(Gällande!$E$27*Resultatlista!$F$3))+((E24-(Gällande!$E$27*Resultatlista!$F$3))/Gällande!$M$14),E24)</f>
        <v>273.15106393884827</v>
      </c>
      <c r="G24" s="69">
        <f t="shared" si="0"/>
        <v>2</v>
      </c>
      <c r="H24" s="58"/>
      <c r="I24" s="58"/>
      <c r="J24" s="58"/>
      <c r="K24" s="58"/>
    </row>
    <row r="25" spans="1:11" x14ac:dyDescent="0.25">
      <c r="A25" s="105"/>
      <c r="B25" s="69" t="s">
        <v>673</v>
      </c>
      <c r="C25" s="95"/>
      <c r="D25" s="95"/>
      <c r="E25" s="96">
        <f>(Gällande!$F$27*Resultatlista!$F$3)+((Resultatlista!D25-(Gällande!$F$14*Resultatlista!$F$3))/Gällande!$I$14)</f>
        <v>273.15106393884827</v>
      </c>
      <c r="F25" s="64">
        <f>IF(D25&gt;Gällande!$E$14*Resultatlista!$F$3,E25-(E25-(Gällande!$E$27*Resultatlista!$F$3))+((E25-(Gällande!$E$27*Resultatlista!$F$3))/Gällande!$M$14),E25)</f>
        <v>273.15106393884827</v>
      </c>
      <c r="G25" s="69">
        <f t="shared" si="0"/>
        <v>2</v>
      </c>
      <c r="H25" s="58"/>
      <c r="I25" s="58"/>
      <c r="J25" s="58"/>
      <c r="K25" s="58"/>
    </row>
    <row r="26" spans="1:11" x14ac:dyDescent="0.25">
      <c r="A26" s="105"/>
      <c r="B26" s="68" t="s">
        <v>674</v>
      </c>
      <c r="C26" s="97"/>
      <c r="D26" s="97"/>
      <c r="E26" s="98">
        <f>(Gällande!$F$27*Resultatlista!$F$3)+((Resultatlista!D26-(Gällande!$F$15*Resultatlista!$F$3))/Gällande!$I$15)</f>
        <v>197.87372071891474</v>
      </c>
      <c r="F26" s="67">
        <f>IF(D26&gt;Gällande!$E$15*Resultatlista!$F$3,E26-(E26-(Gällande!$E$27*Resultatlista!$F$3))+((E26-(Gällande!$E$27*Resultatlista!$F$3))/Gällande!$M$15),E26)</f>
        <v>197.87372071891474</v>
      </c>
      <c r="G26" s="69">
        <f t="shared" si="0"/>
        <v>14</v>
      </c>
      <c r="H26" s="58"/>
      <c r="I26" s="58"/>
      <c r="J26" s="58"/>
      <c r="K26" s="58"/>
    </row>
    <row r="27" spans="1:11" x14ac:dyDescent="0.25">
      <c r="A27" s="105"/>
      <c r="B27" s="68" t="s">
        <v>674</v>
      </c>
      <c r="C27" s="97"/>
      <c r="D27" s="97"/>
      <c r="E27" s="98">
        <f>(Gällande!$F$27*Resultatlista!$F$3)+((Resultatlista!D27-(Gällande!$F$15*Resultatlista!$F$3))/Gällande!$I$15)</f>
        <v>197.87372071891474</v>
      </c>
      <c r="F27" s="67">
        <f>IF(D27&gt;Gällande!$E$15*Resultatlista!$F$3,E27-(E27-(Gällande!$E$27*Resultatlista!$F$3))+((E27-(Gällande!$E$27*Resultatlista!$F$3))/Gällande!$M$15),E27)</f>
        <v>197.87372071891474</v>
      </c>
      <c r="G27" s="69">
        <f t="shared" si="0"/>
        <v>14</v>
      </c>
      <c r="H27" s="58"/>
      <c r="I27" s="58"/>
      <c r="J27" s="58"/>
      <c r="K27" s="58"/>
    </row>
    <row r="28" spans="1:11" x14ac:dyDescent="0.25">
      <c r="A28" s="105"/>
      <c r="B28" s="133" t="s">
        <v>675</v>
      </c>
      <c r="C28" s="95"/>
      <c r="D28" s="95"/>
      <c r="E28" s="96">
        <f>(Gällande!$F$27*Resultatlista!$F$3)+((Resultatlista!D28-(Gällande!$F$16*Resultatlista!$F$3))/Gällande!$I$16)</f>
        <v>185.0293373986247</v>
      </c>
      <c r="F28" s="64">
        <f>IF(D28&gt;Gällande!$E$16*Resultatlista!$F$3,E28-(E28-(Gällande!$E$27*Resultatlista!$F$3))+((E28-(Gällande!$E$27*Resultatlista!$F$3))/Gällande!$M$16),E28)</f>
        <v>185.0293373986247</v>
      </c>
      <c r="G28" s="69">
        <f t="shared" si="0"/>
        <v>22</v>
      </c>
      <c r="H28" s="58"/>
      <c r="I28" s="58"/>
      <c r="J28" s="58"/>
      <c r="K28" s="58"/>
    </row>
    <row r="29" spans="1:11" x14ac:dyDescent="0.25">
      <c r="A29" s="105"/>
      <c r="B29" s="133" t="s">
        <v>675</v>
      </c>
      <c r="C29" s="95"/>
      <c r="D29" s="95"/>
      <c r="E29" s="96">
        <f>(Gällande!$F$27*Resultatlista!$F$3)+((Resultatlista!D29-(Gällande!$F$16*Resultatlista!$F$3))/Gällande!$I$16)</f>
        <v>185.0293373986247</v>
      </c>
      <c r="F29" s="64">
        <f>IF(D29&gt;Gällande!$E$16*Resultatlista!$F$3,E29-(E29-(Gällande!$E$27*Resultatlista!$F$3))+((E29-(Gällande!$E$27*Resultatlista!$F$3))/Gällande!$M$16),E29)</f>
        <v>185.0293373986247</v>
      </c>
      <c r="G29" s="69">
        <f t="shared" si="0"/>
        <v>22</v>
      </c>
      <c r="H29" s="58"/>
      <c r="I29" s="58"/>
      <c r="J29" s="58"/>
      <c r="K29" s="58"/>
    </row>
    <row r="30" spans="1:11" x14ac:dyDescent="0.25">
      <c r="A30" s="105"/>
      <c r="B30" s="68" t="s">
        <v>676</v>
      </c>
      <c r="C30" s="97"/>
      <c r="D30" s="97"/>
      <c r="E30" s="98">
        <f>(Gällande!$F$27*Resultatlista!$F$3)+((Resultatlista!D30-(Gällande!$F$17*Resultatlista!$F$3))/Gällande!$I$17)</f>
        <v>-3.6437391065245492</v>
      </c>
      <c r="F30" s="67">
        <f>IF(D30&gt;Gällande!$E$17*Resultatlista!$F$3,E30-(E30-(Gällande!$E$27*Resultatlista!$F$3))+((E30-(Gällande!$E$27*Resultatlista!$F$3))/Gällande!$M$17),E30)</f>
        <v>-3.6437391065245492</v>
      </c>
      <c r="G30" s="69">
        <f t="shared" si="0"/>
        <v>61</v>
      </c>
      <c r="H30" s="58"/>
      <c r="I30" s="58"/>
      <c r="J30" s="58"/>
      <c r="K30" s="58"/>
    </row>
    <row r="31" spans="1:11" x14ac:dyDescent="0.25">
      <c r="A31" s="105"/>
      <c r="B31" s="68" t="s">
        <v>676</v>
      </c>
      <c r="C31" s="97"/>
      <c r="D31" s="97"/>
      <c r="E31" s="98">
        <f>(Gällande!$F$27*Resultatlista!$F$3)+((Resultatlista!D31-(Gällande!$F$17*Resultatlista!$F$3))/Gällande!$I$17)</f>
        <v>-3.6437391065245492</v>
      </c>
      <c r="F31" s="67">
        <f>IF(D31&gt;Gällande!$E$17*Resultatlista!$F$3,E31-(E31-(Gällande!$E$27*Resultatlista!$F$3))+((E31-(Gällande!$E$27*Resultatlista!$F$3))/Gällande!$M$17),E31)</f>
        <v>-3.6437391065245492</v>
      </c>
      <c r="G31" s="69">
        <f t="shared" si="0"/>
        <v>61</v>
      </c>
      <c r="H31" s="58"/>
      <c r="I31" s="58"/>
      <c r="J31" s="58"/>
      <c r="K31" s="58"/>
    </row>
    <row r="32" spans="1:11" x14ac:dyDescent="0.25">
      <c r="A32" s="105"/>
      <c r="B32" s="69" t="s">
        <v>677</v>
      </c>
      <c r="C32" s="95"/>
      <c r="D32" s="95"/>
      <c r="E32" s="96">
        <f>(Gällande!$F$27*Resultatlista!$F$3)+((Resultatlista!D32-(Gällande!$F$18*Resultatlista!$F$3))/Gällande!$I$18)</f>
        <v>167.09831177800595</v>
      </c>
      <c r="F32" s="64">
        <f>IF(D32&gt;Gällande!$E$18*Resultatlista!$F$3,E32-(E32-(Gällande!$E$27*Resultatlista!$F$3))+((E32-(Gällande!$E$27*Resultatlista!$F$3))/Gällande!$M$18),E32)</f>
        <v>167.09831177800595</v>
      </c>
      <c r="G32" s="69">
        <f t="shared" si="0"/>
        <v>34</v>
      </c>
      <c r="H32" s="58"/>
      <c r="I32" s="58"/>
      <c r="J32" s="58"/>
      <c r="K32" s="58"/>
    </row>
    <row r="33" spans="1:11" x14ac:dyDescent="0.25">
      <c r="A33" s="105"/>
      <c r="B33" s="69" t="s">
        <v>677</v>
      </c>
      <c r="C33" s="95"/>
      <c r="D33" s="95"/>
      <c r="E33" s="96">
        <f>(Gällande!$F$27*Resultatlista!$F$3)+((Resultatlista!D33-(Gällande!$F$18*Resultatlista!$F$3))/Gällande!$I$18)</f>
        <v>167.09831177800595</v>
      </c>
      <c r="F33" s="64">
        <f>IF(D33&gt;Gällande!$E$18*Resultatlista!$F$3,E33-(E33-(Gällande!$E$27*Resultatlista!$F$3))+((E33-(Gällande!$E$27*Resultatlista!$F$3))/Gällande!$M$18),E33)</f>
        <v>167.09831177800595</v>
      </c>
      <c r="G33" s="69">
        <f t="shared" si="0"/>
        <v>34</v>
      </c>
      <c r="H33" s="58"/>
      <c r="I33" s="58"/>
      <c r="J33" s="58"/>
      <c r="K33" s="58"/>
    </row>
    <row r="34" spans="1:11" x14ac:dyDescent="0.25">
      <c r="A34" s="105"/>
      <c r="B34" s="68" t="s">
        <v>678</v>
      </c>
      <c r="C34" s="66"/>
      <c r="D34" s="66"/>
      <c r="E34" s="67">
        <f>(Gällande!$F$27*Resultatlista!$F$3)+((Resultatlista!D34-(Gällande!$F$19*Resultatlista!$F$3))/Gällande!$I$19)</f>
        <v>190.63829995076685</v>
      </c>
      <c r="F34" s="67">
        <f>IF(D34&gt;Gällande!$E$19*Resultatlista!$F$3,E34-(E34-(Gällande!$E$27*Resultatlista!$F$3))+((E34-(Gällande!$E$27*Resultatlista!$F$3))/Gällande!$M$19),E34)</f>
        <v>190.63829995076685</v>
      </c>
      <c r="G34" s="69">
        <f t="shared" si="0"/>
        <v>20</v>
      </c>
      <c r="H34" s="58"/>
      <c r="I34" s="58"/>
      <c r="J34" s="58"/>
      <c r="K34" s="58"/>
    </row>
    <row r="35" spans="1:11" x14ac:dyDescent="0.25">
      <c r="A35" s="105"/>
      <c r="B35" s="68" t="s">
        <v>678</v>
      </c>
      <c r="C35" s="66"/>
      <c r="D35" s="66"/>
      <c r="E35" s="67">
        <f>(Gällande!$F$27*Resultatlista!$F$3)+((Resultatlista!D35-(Gällande!$F$19*Resultatlista!$F$3))/Gällande!$I$19)</f>
        <v>190.63829995076685</v>
      </c>
      <c r="F35" s="67">
        <f>IF(D35&gt;Gällande!$E$19*Resultatlista!$F$3,E35-(E35-(Gällande!$E$27*Resultatlista!$F$3))+((E35-(Gällande!$E$27*Resultatlista!$F$3))/Gällande!$M$19),E35)</f>
        <v>190.63829995076685</v>
      </c>
      <c r="G35" s="69">
        <f t="shared" si="0"/>
        <v>20</v>
      </c>
      <c r="H35" s="58"/>
      <c r="I35" s="58"/>
      <c r="J35" s="58"/>
      <c r="K35" s="58"/>
    </row>
    <row r="36" spans="1:11" x14ac:dyDescent="0.25">
      <c r="A36" s="106"/>
      <c r="B36" s="69" t="s">
        <v>679</v>
      </c>
      <c r="C36" s="63"/>
      <c r="D36" s="63"/>
      <c r="E36" s="64">
        <f>(Gällande!$F$27*Resultatlista!$F$3)+((Resultatlista!D36-(Gällande!$F$20*Resultatlista!$F$3))/Gällande!$I$20)</f>
        <v>184.4882765043441</v>
      </c>
      <c r="F36" s="64">
        <f>IF(D36&gt;Gällande!$E$20*Resultatlista!$F$3,E36-(E36-(Gällande!$E$27*Resultatlista!$F$3))+((E36-(Gällande!$E$27*Resultatlista!$F$3))/Gällande!$M$20),E36)</f>
        <v>184.4882765043441</v>
      </c>
      <c r="G36" s="69">
        <f t="shared" si="0"/>
        <v>24</v>
      </c>
      <c r="H36" s="58"/>
      <c r="I36" s="58"/>
      <c r="J36" s="58"/>
      <c r="K36" s="58"/>
    </row>
    <row r="37" spans="1:11" x14ac:dyDescent="0.25">
      <c r="A37" s="106"/>
      <c r="B37" s="69" t="s">
        <v>679</v>
      </c>
      <c r="C37" s="63"/>
      <c r="D37" s="63"/>
      <c r="E37" s="64">
        <f>(Gällande!$F$27*Resultatlista!$F$3)+((Resultatlista!D37-(Gällande!$F$20*Resultatlista!$F$3))/Gällande!$I$20)</f>
        <v>184.4882765043441</v>
      </c>
      <c r="F37" s="64">
        <f>IF(D37&gt;Gällande!$E$20*Resultatlista!$F$3,E37-(E37-(Gällande!$E$27*Resultatlista!$F$3))+((E37-(Gällande!$E$27*Resultatlista!$F$3))/Gällande!$M$20),E37)</f>
        <v>184.4882765043441</v>
      </c>
      <c r="G37" s="69">
        <f t="shared" si="0"/>
        <v>24</v>
      </c>
      <c r="H37" s="58"/>
      <c r="I37" s="58"/>
      <c r="J37" s="58"/>
      <c r="K37" s="58"/>
    </row>
    <row r="38" spans="1:11" x14ac:dyDescent="0.25">
      <c r="A38" s="106"/>
      <c r="B38" s="68" t="s">
        <v>680</v>
      </c>
      <c r="C38" s="66"/>
      <c r="D38" s="66"/>
      <c r="E38" s="67">
        <f>(Gällande!$F$27*Resultatlista!$F$3)+((Resultatlista!D38-(Gällande!$F$21*Resultatlista!$F$3))/Gällande!$I$21)</f>
        <v>193.21422453476654</v>
      </c>
      <c r="F38" s="67">
        <f>IF(D38&gt;Gällande!$E$21*Resultatlista!$F$3,E38-(E38-(Gällande!$E$27*Resultatlista!$F$3))+((E38-(Gällande!$E$27*Resultatlista!$F$3))/Gällande!$M$21),E38)</f>
        <v>193.21422453476654</v>
      </c>
      <c r="G38" s="69">
        <f t="shared" si="0"/>
        <v>16</v>
      </c>
      <c r="H38" s="58"/>
      <c r="I38" s="58"/>
      <c r="J38" s="58"/>
      <c r="K38" s="58"/>
    </row>
    <row r="39" spans="1:11" x14ac:dyDescent="0.25">
      <c r="A39" s="106"/>
      <c r="B39" s="68" t="s">
        <v>680</v>
      </c>
      <c r="C39" s="66"/>
      <c r="D39" s="66"/>
      <c r="E39" s="67">
        <f>(Gällande!$F$27*Resultatlista!$F$3)+((Resultatlista!D39-(Gällande!$F$21*Resultatlista!$F$3))/Gällande!$I$21)</f>
        <v>193.21422453476654</v>
      </c>
      <c r="F39" s="67">
        <f>IF(D39&gt;Gällande!$E$21*Resultatlista!$F$3,E39-(E39-(Gällande!$E$27*Resultatlista!$F$3))+((E39-(Gällande!$E$27*Resultatlista!$F$3))/Gällande!$M$21),E39)</f>
        <v>193.21422453476654</v>
      </c>
      <c r="G39" s="69">
        <f t="shared" si="0"/>
        <v>16</v>
      </c>
      <c r="H39" s="58"/>
      <c r="I39" s="58"/>
      <c r="J39" s="58"/>
      <c r="K39" s="58"/>
    </row>
    <row r="40" spans="1:11" x14ac:dyDescent="0.25">
      <c r="A40" s="106"/>
      <c r="B40" s="68" t="s">
        <v>680</v>
      </c>
      <c r="C40" s="66"/>
      <c r="D40" s="66"/>
      <c r="E40" s="67">
        <f>(Gällande!$F$27*Resultatlista!$F$3)+((Resultatlista!D40-(Gällande!$F$21*Resultatlista!$F$3))/Gällande!$I$21)</f>
        <v>193.21422453476654</v>
      </c>
      <c r="F40" s="67">
        <f>IF(D40&gt;Gällande!$E$21*Resultatlista!$F$3,E40-(E40-(Gällande!$E$27*Resultatlista!$F$3))+((E40-(Gällande!$E$27*Resultatlista!$F$3))/Gällande!$M$21),E40)</f>
        <v>193.21422453476654</v>
      </c>
      <c r="G40" s="69">
        <f t="shared" si="0"/>
        <v>16</v>
      </c>
      <c r="H40" s="58"/>
      <c r="I40" s="58"/>
      <c r="J40" s="58"/>
      <c r="K40" s="58"/>
    </row>
    <row r="41" spans="1:11" x14ac:dyDescent="0.25">
      <c r="A41" s="106"/>
      <c r="B41" s="68" t="s">
        <v>680</v>
      </c>
      <c r="C41" s="66"/>
      <c r="D41" s="66"/>
      <c r="E41" s="67">
        <f>(Gällande!$F$27*Resultatlista!$F$3)+((Resultatlista!D41-(Gällande!$F$21*Resultatlista!$F$3))/Gällande!$I$21)</f>
        <v>193.21422453476654</v>
      </c>
      <c r="F41" s="67">
        <f>IF(D41&gt;Gällande!$E$21*Resultatlista!$F$3,E41-(E41-(Gällande!$E$27*Resultatlista!$F$3))+((E41-(Gällande!$E$27*Resultatlista!$F$3))/Gällande!$M$21),E41)</f>
        <v>193.21422453476654</v>
      </c>
      <c r="G41" s="69">
        <f t="shared" si="0"/>
        <v>16</v>
      </c>
      <c r="H41" s="58"/>
      <c r="I41" s="58"/>
      <c r="J41" s="58"/>
      <c r="K41" s="58"/>
    </row>
    <row r="42" spans="1:11" x14ac:dyDescent="0.25">
      <c r="A42" s="106"/>
      <c r="B42" s="69" t="s">
        <v>681</v>
      </c>
      <c r="C42" s="63"/>
      <c r="D42" s="63"/>
      <c r="E42" s="64">
        <f>(Gällande!$F$27*Resultatlista!$F$3)+((Resultatlista!D42-(Gällande!$F$22*Resultatlista!$F$3))/Gällande!$I$22)</f>
        <v>-264.31942719294744</v>
      </c>
      <c r="F42" s="64">
        <f>IF(D42&gt;Gällande!$E$22*Resultatlista!$F$3,E42-(E42-(Gällande!$E$27*Resultatlista!$F$3))+((E42-(Gällande!$E$27*Resultatlista!$F$3))/Gällande!$M$22),E42)</f>
        <v>-264.31942719294744</v>
      </c>
      <c r="G42" s="69">
        <f t="shared" si="0"/>
        <v>70</v>
      </c>
      <c r="H42" s="58"/>
      <c r="I42" s="58"/>
      <c r="J42" s="58"/>
      <c r="K42" s="58"/>
    </row>
    <row r="43" spans="1:11" x14ac:dyDescent="0.25">
      <c r="A43" s="106"/>
      <c r="B43" s="69" t="s">
        <v>681</v>
      </c>
      <c r="C43" s="63"/>
      <c r="D43" s="63"/>
      <c r="E43" s="64">
        <f>(Gällande!$F$27*Resultatlista!$F$3)+((Resultatlista!D43-(Gällande!$F$22*Resultatlista!$F$3))/Gällande!$I$22)</f>
        <v>-264.31942719294744</v>
      </c>
      <c r="F43" s="64">
        <f>IF(D43&gt;Gällande!$E$22*Resultatlista!$F$3,E43-(E43-(Gällande!$E$27*Resultatlista!$F$3))+((E43-(Gällande!$E$27*Resultatlista!$F$3))/Gällande!$M$22),E43)</f>
        <v>-264.31942719294744</v>
      </c>
      <c r="G43" s="69">
        <f t="shared" si="0"/>
        <v>70</v>
      </c>
      <c r="H43" s="58"/>
      <c r="I43" s="58"/>
      <c r="J43" s="58"/>
      <c r="K43" s="58"/>
    </row>
    <row r="44" spans="1:11" x14ac:dyDescent="0.25">
      <c r="A44" s="106"/>
      <c r="B44" s="68" t="s">
        <v>682</v>
      </c>
      <c r="C44" s="66"/>
      <c r="D44" s="66"/>
      <c r="E44" s="67">
        <f>(Gällande!$F$27*Resultatlista!$F$3)+((Resultatlista!D44-(Gällande!$F$23*Resultatlista!$F$3))/Gällande!$I$23)</f>
        <v>110.41700532274837</v>
      </c>
      <c r="F44" s="67">
        <f>IF(D44&gt;Gällande!$E$23*Resultatlista!$F$3,E44-(E44-(Gällande!$E$27*Resultatlista!$F$3))+((E44-(Gällande!$E$27*Resultatlista!$F$3))/Gällande!$M$23),E44)</f>
        <v>110.41700532274837</v>
      </c>
      <c r="G44" s="69">
        <f t="shared" si="0"/>
        <v>47</v>
      </c>
      <c r="H44" s="58"/>
      <c r="I44" s="58"/>
      <c r="J44" s="58"/>
      <c r="K44" s="58"/>
    </row>
    <row r="45" spans="1:11" x14ac:dyDescent="0.25">
      <c r="A45" s="106"/>
      <c r="B45" s="68" t="s">
        <v>682</v>
      </c>
      <c r="C45" s="66"/>
      <c r="D45" s="66"/>
      <c r="E45" s="67">
        <f>(Gällande!$F$27*Resultatlista!$F$3)+((Resultatlista!D45-(Gällande!$F$23*Resultatlista!$F$3))/Gällande!$I$23)</f>
        <v>110.41700532274837</v>
      </c>
      <c r="F45" s="67">
        <f>IF(D45&gt;Gällande!$E$23*Resultatlista!$F$3,E45-(E45-(Gällande!$E$27*Resultatlista!$F$3))+((E45-(Gällande!$E$27*Resultatlista!$F$3))/Gällande!$M$23),E45)</f>
        <v>110.41700532274837</v>
      </c>
      <c r="G45" s="69">
        <f t="shared" si="0"/>
        <v>47</v>
      </c>
      <c r="H45" s="58"/>
      <c r="I45" s="58"/>
      <c r="J45" s="58"/>
      <c r="K45" s="58"/>
    </row>
    <row r="46" spans="1:11" x14ac:dyDescent="0.25">
      <c r="A46" s="106"/>
      <c r="B46" s="133" t="s">
        <v>683</v>
      </c>
      <c r="C46" s="63"/>
      <c r="D46" s="63"/>
      <c r="E46" s="64">
        <f>(Gällande!$F$27*Resultatlista!$F$3)+((Resultatlista!D46-(Gällande!$F$24*Resultatlista!$F$3))/Gällande!$I$24)</f>
        <v>-0.30849080212669833</v>
      </c>
      <c r="F46" s="64">
        <f>IF(D46&gt;Gällande!$E$24*Resultatlista!$F$3,E46-(E46-(Gällande!$E$27*Resultatlista!$F$3))+((E46-(Gällande!$E$27*Resultatlista!$F$3))/Gällande!$M$24),E46)</f>
        <v>-0.30849080212669833</v>
      </c>
      <c r="G46" s="69">
        <f t="shared" si="0"/>
        <v>60</v>
      </c>
      <c r="H46" s="58"/>
      <c r="I46" s="58"/>
      <c r="J46" s="58"/>
      <c r="K46" s="58"/>
    </row>
    <row r="47" spans="1:11" x14ac:dyDescent="0.25">
      <c r="A47" s="106"/>
      <c r="B47" s="68" t="s">
        <v>684</v>
      </c>
      <c r="C47" s="66"/>
      <c r="D47" s="66"/>
      <c r="E47" s="67">
        <f>(Gällande!$F$27*Resultatlista!$F$3)+((Resultatlista!D47-(Gällande!$F$25*Resultatlista!$F$3))/Gällande!$I$25)</f>
        <v>154.83461747160257</v>
      </c>
      <c r="F47" s="67">
        <f>IF(D47&gt;Gällande!$E$25*Resultatlista!$F$3,E47-(E47-(Gällande!$E$27*Resultatlista!$F$3))+((E47-(Gällande!$E$27*Resultatlista!$F$3))/Gällande!$M$25),E47)</f>
        <v>154.83461747160257</v>
      </c>
      <c r="G47" s="69">
        <f t="shared" si="0"/>
        <v>40</v>
      </c>
      <c r="H47" s="58"/>
      <c r="I47" s="58"/>
      <c r="J47" s="58"/>
      <c r="K47" s="58"/>
    </row>
    <row r="48" spans="1:11" x14ac:dyDescent="0.25">
      <c r="A48" s="106"/>
      <c r="B48" s="69" t="s">
        <v>685</v>
      </c>
      <c r="C48" s="63"/>
      <c r="D48" s="63"/>
      <c r="E48" s="64">
        <f>(Gällande!$F$27*Resultatlista!$F$3)+((Resultatlista!D48-(Gällande!$F$26*Resultatlista!$F$3))/Gällande!$I$26)</f>
        <v>-23.93356224236112</v>
      </c>
      <c r="F48" s="64">
        <f>IF(D48&gt;Gällande!$E$26*Resultatlista!$F$3,E48-(E48-(Gällande!$E$27*Resultatlista!$F$3))+((E48-(Gällande!$E$27*Resultatlista!$F$3))/Gällande!$M$26),E48)</f>
        <v>-23.93356224236112</v>
      </c>
      <c r="G48" s="69">
        <f t="shared" si="0"/>
        <v>63</v>
      </c>
      <c r="H48" s="58"/>
      <c r="I48" s="58"/>
      <c r="J48" s="58"/>
      <c r="K48" s="58"/>
    </row>
    <row r="49" spans="1:11" x14ac:dyDescent="0.25">
      <c r="A49" s="106"/>
      <c r="B49" s="69" t="s">
        <v>685</v>
      </c>
      <c r="C49" s="63"/>
      <c r="D49" s="63"/>
      <c r="E49" s="64">
        <f>(Gällande!$F$27*Resultatlista!$F$3)+((Resultatlista!D49-(Gällande!$F$26*Resultatlista!$F$3))/Gällande!$I$26)</f>
        <v>-23.93356224236112</v>
      </c>
      <c r="F49" s="64">
        <f>IF(D49&gt;Gällande!$E$26*Resultatlista!$F$3,E49-(E49-(Gällande!$E$27*Resultatlista!$F$3))+((E49-(Gällande!$E$27*Resultatlista!$F$3))/Gällande!$M$26),E49)</f>
        <v>-23.93356224236112</v>
      </c>
      <c r="G49" s="69">
        <f t="shared" si="0"/>
        <v>63</v>
      </c>
      <c r="H49" s="58"/>
      <c r="I49" s="58"/>
      <c r="J49" s="58"/>
      <c r="K49" s="58"/>
    </row>
    <row r="50" spans="1:11" x14ac:dyDescent="0.25">
      <c r="A50" s="107"/>
      <c r="B50" s="70" t="s">
        <v>686</v>
      </c>
      <c r="C50" s="66"/>
      <c r="D50" s="66"/>
      <c r="E50" s="67">
        <f>(Gällande!$F$27*Resultatlista!$F$3)+((Resultatlista!D50-(Gällande!$F$27*Resultatlista!$F$3))/Gällande!$I$27)</f>
        <v>0</v>
      </c>
      <c r="F50" s="67">
        <f>IF(D50&gt;Gällande!$E$27*Resultatlista!$F$3,E50-(E50-(Gällande!$E$27*Resultatlista!$F$3))+((E50-(Gällande!$E$27*Resultatlista!$F$3))/Gällande!$M$27),E50)</f>
        <v>0</v>
      </c>
      <c r="G50" s="69">
        <f t="shared" si="0"/>
        <v>56</v>
      </c>
      <c r="H50" s="58"/>
      <c r="I50" s="58"/>
      <c r="J50" s="58"/>
      <c r="K50" s="58"/>
    </row>
    <row r="51" spans="1:11" x14ac:dyDescent="0.25">
      <c r="A51" s="107"/>
      <c r="B51" s="70" t="s">
        <v>686</v>
      </c>
      <c r="C51" s="66"/>
      <c r="D51" s="66"/>
      <c r="E51" s="67">
        <f>(Gällande!$F$27*Resultatlista!$F$3)+((Resultatlista!D51-(Gällande!$F$27*Resultatlista!$F$3))/Gällande!$I$27)</f>
        <v>0</v>
      </c>
      <c r="F51" s="67">
        <f>IF(D51&gt;Gällande!$E$27*Resultatlista!$F$3,E51-(E51-(Gällande!$E$27*Resultatlista!$F$3))+((E51-(Gällande!$E$27*Resultatlista!$F$3))/Gällande!$M$27),E51)</f>
        <v>0</v>
      </c>
      <c r="G51" s="69">
        <f t="shared" si="0"/>
        <v>56</v>
      </c>
      <c r="H51" s="58"/>
      <c r="I51" s="58"/>
      <c r="J51" s="58"/>
      <c r="K51" s="58"/>
    </row>
    <row r="52" spans="1:11" x14ac:dyDescent="0.25">
      <c r="A52" s="107"/>
      <c r="B52" s="70" t="s">
        <v>686</v>
      </c>
      <c r="C52" s="66"/>
      <c r="D52" s="66"/>
      <c r="E52" s="67">
        <f>(Gällande!$F$27*Resultatlista!$F$3)+((Resultatlista!D52-(Gällande!$F$27*Resultatlista!$F$3))/Gällande!$I$27)</f>
        <v>0</v>
      </c>
      <c r="F52" s="67">
        <f>IF(D52&gt;Gällande!$E$27*Resultatlista!$F$3,E52-(E52-(Gällande!$E$27*Resultatlista!$F$3))+((E52-(Gällande!$E$27*Resultatlista!$F$3))/Gällande!$M$27),E52)</f>
        <v>0</v>
      </c>
      <c r="G52" s="69">
        <f t="shared" si="0"/>
        <v>56</v>
      </c>
      <c r="H52" s="58"/>
      <c r="I52" s="58"/>
      <c r="J52" s="58"/>
      <c r="K52" s="58"/>
    </row>
    <row r="53" spans="1:11" x14ac:dyDescent="0.25">
      <c r="A53" s="107"/>
      <c r="B53" s="70" t="s">
        <v>686</v>
      </c>
      <c r="C53" s="66"/>
      <c r="D53" s="66"/>
      <c r="E53" s="67">
        <f>(Gällande!$F$27*Resultatlista!$F$3)+((Resultatlista!D53-(Gällande!$F$27*Resultatlista!$F$3))/Gällande!$I$27)</f>
        <v>0</v>
      </c>
      <c r="F53" s="67">
        <f>IF(D53&gt;Gällande!$E$27*Resultatlista!$F$3,E53-(E53-(Gällande!$E$27*Resultatlista!$F$3))+((E53-(Gällande!$E$27*Resultatlista!$F$3))/Gällande!$M$27),E53)</f>
        <v>0</v>
      </c>
      <c r="G53" s="69">
        <f t="shared" si="0"/>
        <v>56</v>
      </c>
      <c r="H53" s="58"/>
      <c r="I53" s="58"/>
      <c r="J53" s="58"/>
      <c r="K53" s="58"/>
    </row>
    <row r="54" spans="1:11" x14ac:dyDescent="0.25">
      <c r="A54" s="106"/>
      <c r="B54" s="69" t="s">
        <v>687</v>
      </c>
      <c r="C54" s="63"/>
      <c r="D54" s="63"/>
      <c r="E54" s="64">
        <f>(Gällande!$F$27*Resultatlista!$F$3)+((Resultatlista!D54-(Gällande!$F$28*Resultatlista!$F$3))/Gällande!$I$28)</f>
        <v>-498.3417581349218</v>
      </c>
      <c r="F54" s="64">
        <f>IF(D54&gt;Gällande!$E$28*Resultatlista!$F$3,E54-(E54-(Gällande!$E$27*Resultatlista!$F$3))+((E54-(Gällande!$E$27*Resultatlista!$F$3))/Gällande!$M$28),E54)</f>
        <v>-498.3417581349218</v>
      </c>
      <c r="G54" s="69">
        <f t="shared" si="0"/>
        <v>75</v>
      </c>
      <c r="H54" s="58"/>
      <c r="I54" s="58"/>
      <c r="J54" s="58"/>
      <c r="K54" s="58"/>
    </row>
    <row r="55" spans="1:11" x14ac:dyDescent="0.25">
      <c r="A55" s="106"/>
      <c r="B55" s="68" t="s">
        <v>688</v>
      </c>
      <c r="C55" s="66"/>
      <c r="D55" s="66"/>
      <c r="E55" s="67">
        <f>(Gällande!$F$27*Resultatlista!$F$3)+((Resultatlista!D55-(Gällande!$F$29*Resultatlista!$F$3))/Gällande!$I$29)</f>
        <v>-24.044602807982869</v>
      </c>
      <c r="F55" s="67">
        <f>IF(D55&gt;Gällande!$E$29*Resultatlista!$F$3,E55-(E55-(Gällande!$E$27*Resultatlista!$F$3))+((E55-(Gällande!$E$27*Resultatlista!$F$3))/Gällande!$M$29),E55)</f>
        <v>-24.044602807982869</v>
      </c>
      <c r="G55" s="69">
        <f t="shared" si="0"/>
        <v>65</v>
      </c>
      <c r="H55" s="58"/>
      <c r="I55" s="58"/>
      <c r="J55" s="58"/>
      <c r="K55" s="58"/>
    </row>
    <row r="56" spans="1:11" x14ac:dyDescent="0.25">
      <c r="A56" s="106"/>
      <c r="B56" s="68" t="s">
        <v>688</v>
      </c>
      <c r="C56" s="66"/>
      <c r="D56" s="66"/>
      <c r="E56" s="67">
        <f>(Gällande!$F$27*Resultatlista!$F$3)+((Resultatlista!D56-(Gällande!$F$29*Resultatlista!$F$3))/Gällande!$I$29)</f>
        <v>-24.044602807982869</v>
      </c>
      <c r="F56" s="67">
        <f>IF(D56&gt;Gällande!$E$29*Resultatlista!$F$3,E56-(E56-(Gällande!$E$27*Resultatlista!$F$3))+((E56-(Gällande!$E$27*Resultatlista!$F$3))/Gällande!$M$29),E56)</f>
        <v>-24.044602807982869</v>
      </c>
      <c r="G56" s="69">
        <f t="shared" si="0"/>
        <v>65</v>
      </c>
      <c r="H56" s="58"/>
      <c r="I56" s="58"/>
      <c r="J56" s="58"/>
      <c r="K56" s="58"/>
    </row>
    <row r="57" spans="1:11" x14ac:dyDescent="0.25">
      <c r="A57" s="106"/>
      <c r="B57" s="69" t="s">
        <v>689</v>
      </c>
      <c r="C57" s="63"/>
      <c r="D57" s="63"/>
      <c r="E57" s="64">
        <f>(Gällande!$F$27*Resultatlista!$F$3)+((Resultatlista!D57-(Gällande!$F$30*Resultatlista!$F$3))/Gällande!$I$30)</f>
        <v>175.65828361401461</v>
      </c>
      <c r="F57" s="64">
        <f>IF(D57&gt;Gällande!$E$30*Resultatlista!$F$3,E57-(E57-(Gällande!$E$27*Resultatlista!$F$3))+((E57-(Gällande!$E$27*Resultatlista!$F$3))/Gällande!$M$30),E57)</f>
        <v>175.65828361401461</v>
      </c>
      <c r="G57" s="69">
        <f t="shared" si="0"/>
        <v>29</v>
      </c>
      <c r="H57" s="58"/>
      <c r="I57" s="58"/>
      <c r="J57" s="58"/>
      <c r="K57" s="58"/>
    </row>
    <row r="58" spans="1:11" x14ac:dyDescent="0.25">
      <c r="A58" s="106"/>
      <c r="B58" s="68" t="s">
        <v>690</v>
      </c>
      <c r="C58" s="66"/>
      <c r="D58" s="66"/>
      <c r="E58" s="67">
        <f>(Gällande!$F$27*Resultatlista!$F$3)+((Resultatlista!D58-(Gällande!$F$31*Resultatlista!$F$3))/Gällande!$I$31)</f>
        <v>160.46634660349545</v>
      </c>
      <c r="F58" s="67">
        <f>IF(D58&gt;Gällande!$E$31*Resultatlista!$F$3,E58-(E58-(Gällande!$E$27*Resultatlista!$F$3))+((E58-(Gällande!$E$27*Resultatlista!$F$3))/Gällande!$M$31),E58)</f>
        <v>160.46634660349545</v>
      </c>
      <c r="G58" s="69">
        <f t="shared" si="0"/>
        <v>36</v>
      </c>
      <c r="H58" s="58"/>
      <c r="I58" s="58"/>
      <c r="J58" s="58"/>
      <c r="K58" s="58"/>
    </row>
    <row r="59" spans="1:11" x14ac:dyDescent="0.25">
      <c r="A59" s="106"/>
      <c r="B59" s="68" t="s">
        <v>690</v>
      </c>
      <c r="C59" s="66"/>
      <c r="D59" s="66"/>
      <c r="E59" s="67">
        <f>(Gällande!$F$27*Resultatlista!$F$3)+((Resultatlista!D59-(Gällande!$F$31*Resultatlista!$F$3))/Gällande!$I$31)</f>
        <v>160.46634660349545</v>
      </c>
      <c r="F59" s="67">
        <f>IF(D59&gt;Gällande!$E$31*Resultatlista!$F$3,E59-(E59-(Gällande!$E$27*Resultatlista!$F$3))+((E59-(Gällande!$E$27*Resultatlista!$F$3))/Gällande!$M$31),E59)</f>
        <v>160.46634660349545</v>
      </c>
      <c r="G59" s="69">
        <f t="shared" si="0"/>
        <v>36</v>
      </c>
      <c r="H59" s="58"/>
      <c r="I59" s="58"/>
      <c r="J59" s="58"/>
      <c r="K59" s="58"/>
    </row>
    <row r="60" spans="1:11" x14ac:dyDescent="0.25">
      <c r="A60" s="106"/>
      <c r="B60" s="133" t="s">
        <v>726</v>
      </c>
      <c r="C60" s="63"/>
      <c r="D60" s="63"/>
      <c r="E60" s="64">
        <f>(Gällande!$F$27*Resultatlista!$F$3)+((Resultatlista!D60-(Gällande!$F$32*Resultatlista!$F$3))/Gällande!$I$32)</f>
        <v>171.89343928620519</v>
      </c>
      <c r="F60" s="64">
        <f>IF(D60&gt;Gällande!$E$32*Resultatlista!$F$3,E60-(E60-(Gällande!$E$27*Resultatlista!$F$3))+((E60-(Gällande!$E$27*Resultatlista!$F$3))/Gällande!$M$32),E60)</f>
        <v>171.89343928620519</v>
      </c>
      <c r="G60" s="69">
        <f t="shared" si="0"/>
        <v>32</v>
      </c>
      <c r="H60" s="58"/>
      <c r="I60" s="58"/>
      <c r="J60" s="58"/>
      <c r="K60" s="58"/>
    </row>
    <row r="61" spans="1:11" x14ac:dyDescent="0.25">
      <c r="A61" s="106"/>
      <c r="B61" s="133" t="s">
        <v>726</v>
      </c>
      <c r="C61" s="63"/>
      <c r="D61" s="63"/>
      <c r="E61" s="64">
        <f>(Gällande!$F$27*Resultatlista!$F$3)+((Resultatlista!D61-(Gällande!$F$32*Resultatlista!$F$3))/Gällande!$I$32)</f>
        <v>171.89343928620519</v>
      </c>
      <c r="F61" s="64">
        <f>IF(D61&gt;Gällande!$E$32*Resultatlista!$F$3,E61-(E61-(Gällande!$E$27*Resultatlista!$F$3))+((E61-(Gällande!$E$27*Resultatlista!$F$3))/Gällande!$M$32),E61)</f>
        <v>171.89343928620519</v>
      </c>
      <c r="G61" s="69">
        <f t="shared" si="0"/>
        <v>32</v>
      </c>
      <c r="H61" s="58"/>
      <c r="I61" s="58"/>
      <c r="J61" s="58"/>
      <c r="K61" s="58"/>
    </row>
    <row r="62" spans="1:11" x14ac:dyDescent="0.25">
      <c r="A62" s="106"/>
      <c r="B62" s="68" t="s">
        <v>727</v>
      </c>
      <c r="C62" s="66"/>
      <c r="D62" s="66"/>
      <c r="E62" s="67">
        <f>(Gällande!$F$27*Resultatlista!$F$3)+((Resultatlista!D62-(Gällande!$F$33*Resultatlista!$F$3))/Gällande!$I$33)</f>
        <v>69.769089300062433</v>
      </c>
      <c r="F62" s="67">
        <f>IF(D62&gt;Gällande!$E$33*Resultatlista!$F$3,E62-(E62-(Gällande!$E$27*Resultatlista!$F$3))+((E62-(Gällande!$E$27*Resultatlista!$F$3))/Gällande!$M$33),E62)</f>
        <v>69.769089300062433</v>
      </c>
      <c r="G62" s="69">
        <f t="shared" si="0"/>
        <v>51</v>
      </c>
      <c r="H62" s="58"/>
      <c r="I62" s="58"/>
      <c r="J62" s="58"/>
      <c r="K62" s="58"/>
    </row>
    <row r="63" spans="1:11" x14ac:dyDescent="0.25">
      <c r="A63" s="106"/>
      <c r="B63" s="133" t="s">
        <v>691</v>
      </c>
      <c r="C63" s="63"/>
      <c r="D63" s="63"/>
      <c r="E63" s="64">
        <f>(Gällande!$F$27*Resultatlista!$F$3)+((Resultatlista!D63-(Gällande!$F$34*Resultatlista!$F$3))/Gällande!$I$34)</f>
        <v>141.96579107749065</v>
      </c>
      <c r="F63" s="64">
        <f>IF(D63&gt;Gällande!$E$34*Resultatlista!$F$3,E63-(E63-(Gällande!$E$27*Resultatlista!$F$3))+((E63-(Gällande!$E$27*Resultatlista!$F$3))/Gällande!$M$34),E63)</f>
        <v>141.96579107749065</v>
      </c>
      <c r="G63" s="69">
        <f t="shared" si="0"/>
        <v>41</v>
      </c>
      <c r="H63" s="58"/>
      <c r="I63" s="58"/>
      <c r="J63" s="58"/>
      <c r="K63" s="58"/>
    </row>
    <row r="64" spans="1:11" x14ac:dyDescent="0.25">
      <c r="A64" s="106"/>
      <c r="B64" s="133" t="s">
        <v>691</v>
      </c>
      <c r="C64" s="63"/>
      <c r="D64" s="63"/>
      <c r="E64" s="64">
        <f>(Gällande!$F$27*Resultatlista!$F$3)+((Resultatlista!D64-(Gällande!$F$34*Resultatlista!$F$3))/Gällande!$I$34)</f>
        <v>141.96579107749065</v>
      </c>
      <c r="F64" s="64">
        <f>IF(D64&gt;Gällande!$E$34*Resultatlista!$F$3,E64-(E64-(Gällande!$E$27*Resultatlista!$F$3))+((E64-(Gällande!$E$27*Resultatlista!$F$3))/Gällande!$M$34),E64)</f>
        <v>141.96579107749065</v>
      </c>
      <c r="G64" s="69">
        <f t="shared" si="0"/>
        <v>41</v>
      </c>
      <c r="H64" s="58"/>
      <c r="I64" s="58"/>
      <c r="J64" s="58"/>
      <c r="K64" s="58"/>
    </row>
    <row r="65" spans="1:11" x14ac:dyDescent="0.25">
      <c r="A65" s="106"/>
      <c r="B65" s="68" t="s">
        <v>692</v>
      </c>
      <c r="C65" s="66"/>
      <c r="D65" s="66"/>
      <c r="E65" s="67">
        <f>(Gällande!$F$27*Resultatlista!$F$3)+((Resultatlista!D65-(Gällande!$F$35*Resultatlista!$F$3))/Gällande!$I$35)</f>
        <v>181.526406603791</v>
      </c>
      <c r="F65" s="67">
        <f>IF(D65&gt;Gällande!$E$35*Resultatlista!$F$3,E65-(E65-(Gällande!$E$27*Resultatlista!$F$3))+((E65-(Gällande!$E$27*Resultatlista!$F$3))/Gällande!$M$35),E65)</f>
        <v>181.526406603791</v>
      </c>
      <c r="G65" s="69">
        <f t="shared" si="0"/>
        <v>26</v>
      </c>
      <c r="H65" s="58"/>
      <c r="I65" s="58"/>
      <c r="J65" s="58"/>
      <c r="K65" s="58"/>
    </row>
    <row r="66" spans="1:11" x14ac:dyDescent="0.25">
      <c r="A66" s="106"/>
      <c r="B66" s="68" t="s">
        <v>692</v>
      </c>
      <c r="C66" s="66"/>
      <c r="D66" s="66"/>
      <c r="E66" s="67">
        <f>(Gällande!$F$27*Resultatlista!$F$3)+((Resultatlista!D66-(Gällande!$F$35*Resultatlista!$F$3))/Gällande!$I$35)</f>
        <v>181.526406603791</v>
      </c>
      <c r="F66" s="67">
        <f>IF(D66&gt;Gällande!$E$35*Resultatlista!$F$3,E66-(E66-(Gällande!$E$27*Resultatlista!$F$3))+((E66-(Gällande!$E$27*Resultatlista!$F$3))/Gällande!$M$35),E66)</f>
        <v>181.526406603791</v>
      </c>
      <c r="G66" s="69">
        <f t="shared" si="0"/>
        <v>26</v>
      </c>
      <c r="H66" s="58"/>
      <c r="I66" s="58"/>
      <c r="J66" s="58"/>
      <c r="K66" s="58"/>
    </row>
    <row r="67" spans="1:11" x14ac:dyDescent="0.25">
      <c r="A67" s="106"/>
      <c r="B67" s="68" t="s">
        <v>692</v>
      </c>
      <c r="C67" s="66"/>
      <c r="D67" s="66"/>
      <c r="E67" s="67">
        <f>(Gällande!$F$27*Resultatlista!$F$3)+((Resultatlista!D67-(Gällande!$F$35*Resultatlista!$F$3))/Gällande!$I$35)</f>
        <v>181.526406603791</v>
      </c>
      <c r="F67" s="67">
        <f>IF(D67&gt;Gällande!$E$35*Resultatlista!$F$3,E67-(E67-(Gällande!$E$27*Resultatlista!$F$3))+((E67-(Gällande!$E$27*Resultatlista!$F$3))/Gällande!$M$35),E67)</f>
        <v>181.526406603791</v>
      </c>
      <c r="G67" s="69">
        <f t="shared" si="0"/>
        <v>26</v>
      </c>
      <c r="H67" s="58"/>
      <c r="I67" s="58"/>
      <c r="J67" s="58"/>
      <c r="K67" s="58"/>
    </row>
    <row r="68" spans="1:11" x14ac:dyDescent="0.25">
      <c r="A68" s="106"/>
      <c r="B68" s="133" t="s">
        <v>693</v>
      </c>
      <c r="C68" s="63"/>
      <c r="D68" s="63"/>
      <c r="E68" s="64">
        <f>(Gällande!$F$27*Resultatlista!$F$3)+((Resultatlista!D68-(Gällande!$F$36*Resultatlista!$F$3))/Gällande!$I$36)</f>
        <v>205.89019873000092</v>
      </c>
      <c r="F68" s="64">
        <f>IF(D68&gt;Gällande!$E$36*Resultatlista!$F$3,E68-(E68-(Gällande!$E$27*Resultatlista!$F$3))+((E68-(Gällande!$E$27*Resultatlista!$F$3))/Gällande!$M$36),E68)</f>
        <v>205.89019873000092</v>
      </c>
      <c r="G68" s="69">
        <f t="shared" si="0"/>
        <v>13</v>
      </c>
      <c r="H68" s="58"/>
      <c r="I68" s="58"/>
      <c r="J68" s="58"/>
      <c r="K68" s="58"/>
    </row>
    <row r="69" spans="1:11" x14ac:dyDescent="0.25">
      <c r="A69" s="106"/>
      <c r="B69" s="68" t="s">
        <v>694</v>
      </c>
      <c r="C69" s="66"/>
      <c r="D69" s="66"/>
      <c r="E69" s="67">
        <f>(Gällande!$F$27*Resultatlista!$F$3)+((Resultatlista!D69-(Gällande!$F$37*Resultatlista!$F$3))/Gällande!$I$37)</f>
        <v>229.01935821795954</v>
      </c>
      <c r="F69" s="67">
        <f>IF(D69&gt;Gällande!$E$37*Resultatlista!$F$3,E69-(E69-(Gällande!$E$27*Resultatlista!$F$3))+((E69-(Gällande!$E$27*Resultatlista!$F$3))/Gällande!$M$37),E69)</f>
        <v>229.01935821795954</v>
      </c>
      <c r="G69" s="69">
        <f t="shared" si="0"/>
        <v>8</v>
      </c>
      <c r="H69" s="58"/>
      <c r="I69" s="58"/>
      <c r="J69" s="58"/>
      <c r="K69" s="58"/>
    </row>
    <row r="70" spans="1:11" x14ac:dyDescent="0.25">
      <c r="A70" s="106"/>
      <c r="B70" s="68" t="s">
        <v>694</v>
      </c>
      <c r="C70" s="66"/>
      <c r="D70" s="66"/>
      <c r="E70" s="67">
        <f>(Gällande!$F$27*Resultatlista!$F$3)+((Resultatlista!D70-(Gällande!$F$37*Resultatlista!$F$3))/Gällande!$I$37)</f>
        <v>229.01935821795954</v>
      </c>
      <c r="F70" s="67">
        <f>IF(D70&gt;Gällande!$E$37*Resultatlista!$F$3,E70-(E70-(Gällande!$E$27*Resultatlista!$F$3))+((E70-(Gällande!$E$27*Resultatlista!$F$3))/Gällande!$M$37),E70)</f>
        <v>229.01935821795954</v>
      </c>
      <c r="G70" s="69">
        <f t="shared" si="0"/>
        <v>8</v>
      </c>
      <c r="H70" s="58"/>
      <c r="I70" s="58"/>
      <c r="J70" s="58"/>
      <c r="K70" s="58"/>
    </row>
    <row r="71" spans="1:11" x14ac:dyDescent="0.25">
      <c r="A71" s="106"/>
      <c r="B71" s="133" t="s">
        <v>695</v>
      </c>
      <c r="C71" s="63"/>
      <c r="D71" s="63"/>
      <c r="E71" s="64">
        <f>(Gällande!$F$27*Resultatlista!$F$3)+((Resultatlista!D71-(Gällande!$F$38*Resultatlista!$F$3))/Gällande!$I$38)</f>
        <v>278.76994502556511</v>
      </c>
      <c r="F71" s="64">
        <f>IF(D71&gt;Gällande!$E$38*Resultatlista!$F$3,E71-(E71-(Gällande!$E$27*Resultatlista!$F$3))+((E71-(Gällande!$E$27*Resultatlista!$F$3))/Gällande!$M$38),E71)</f>
        <v>278.76994502556511</v>
      </c>
      <c r="G71" s="69">
        <f t="shared" ref="G71:G80" si="1">_xlfn.RANK.EQ(F71,$F$6:$F$81,0)</f>
        <v>1</v>
      </c>
      <c r="H71" s="58"/>
      <c r="I71" s="58"/>
      <c r="J71" s="58"/>
      <c r="K71" s="58"/>
    </row>
    <row r="72" spans="1:11" x14ac:dyDescent="0.25">
      <c r="A72" s="106"/>
      <c r="B72" s="68" t="s">
        <v>696</v>
      </c>
      <c r="C72" s="66"/>
      <c r="D72" s="66"/>
      <c r="E72" s="67">
        <f>(Gällande!$F$27*Resultatlista!$F$3)+((Resultatlista!D72-(Gällande!$F$39*Resultatlista!$F$3))/Gällande!$I$39)</f>
        <v>85.214753902585244</v>
      </c>
      <c r="F72" s="67">
        <f>IF(D72&gt;Gällande!$E$39*Resultatlista!$F$3,E72-(E72-(Gällande!$E$27*Resultatlista!$F$3))+((E72-(Gällande!$E$27*Resultatlista!$F$3))/Gällande!$M$39),E72)</f>
        <v>85.214753902585244</v>
      </c>
      <c r="G72" s="69">
        <f t="shared" si="1"/>
        <v>49</v>
      </c>
      <c r="H72" s="58"/>
      <c r="I72" s="58"/>
      <c r="J72" s="58"/>
      <c r="K72" s="58"/>
    </row>
    <row r="73" spans="1:11" x14ac:dyDescent="0.25">
      <c r="A73" s="106"/>
      <c r="B73" s="68" t="s">
        <v>696</v>
      </c>
      <c r="C73" s="66"/>
      <c r="D73" s="66"/>
      <c r="E73" s="67">
        <f>(Gällande!$F$27*Resultatlista!$F$3)+((Resultatlista!D73-(Gällande!$F$39*Resultatlista!$F$3))/Gällande!$I$39)</f>
        <v>85.214753902585244</v>
      </c>
      <c r="F73" s="67">
        <f>IF(D73&gt;Gällande!$E$39*Resultatlista!$F$3,E73-(E73-(Gällande!$E$27*Resultatlista!$F$3))+((E73-(Gällande!$E$27*Resultatlista!$F$3))/Gällande!$M$39),E73)</f>
        <v>85.214753902585244</v>
      </c>
      <c r="G73" s="69">
        <f t="shared" si="1"/>
        <v>49</v>
      </c>
      <c r="H73" s="58"/>
      <c r="I73" s="58"/>
      <c r="J73" s="58"/>
      <c r="K73" s="58"/>
    </row>
    <row r="74" spans="1:11" x14ac:dyDescent="0.25">
      <c r="A74" s="106"/>
      <c r="B74" s="133" t="s">
        <v>697</v>
      </c>
      <c r="C74" s="63"/>
      <c r="D74" s="63"/>
      <c r="E74" s="64">
        <f>(Gällande!$F$27*Resultatlista!$F$3)+((Resultatlista!D74-(Gällande!$F$40*Resultatlista!$F$3))/Gällande!$I$40)</f>
        <v>208.21267586593805</v>
      </c>
      <c r="F74" s="64">
        <f>IF(D74&gt;Gällande!$E$40*Resultatlista!$F$3,E74-(E74-(Gällande!$E$27*Resultatlista!$F$3))+((E74-(Gällande!$E$27*Resultatlista!$F$3))/Gällande!$M$40),E74)</f>
        <v>208.21267586593805</v>
      </c>
      <c r="G74" s="69">
        <f t="shared" si="1"/>
        <v>10</v>
      </c>
      <c r="H74" s="58"/>
      <c r="I74" s="58"/>
      <c r="J74" s="58"/>
      <c r="K74" s="58"/>
    </row>
    <row r="75" spans="1:11" x14ac:dyDescent="0.25">
      <c r="A75" s="106"/>
      <c r="B75" s="133" t="s">
        <v>697</v>
      </c>
      <c r="C75" s="63"/>
      <c r="D75" s="63"/>
      <c r="E75" s="64">
        <f>(Gällande!$F$27*Resultatlista!$F$3)+((Resultatlista!D75-(Gällande!$F$40*Resultatlista!$F$3))/Gällande!$I$40)</f>
        <v>208.21267586593805</v>
      </c>
      <c r="F75" s="64">
        <f>IF(D75&gt;Gällande!$E$40*Resultatlista!$F$3,E75-(E75-(Gällande!$E$27*Resultatlista!$F$3))+((E75-(Gällande!$E$27*Resultatlista!$F$3))/Gällande!$M$40),E75)</f>
        <v>208.21267586593805</v>
      </c>
      <c r="G75" s="69">
        <f t="shared" si="1"/>
        <v>10</v>
      </c>
      <c r="H75" s="58"/>
      <c r="I75" s="58"/>
      <c r="J75" s="58"/>
      <c r="K75" s="58"/>
    </row>
    <row r="76" spans="1:11" x14ac:dyDescent="0.25">
      <c r="A76" s="106"/>
      <c r="B76" s="133" t="s">
        <v>697</v>
      </c>
      <c r="C76" s="63"/>
      <c r="D76" s="63"/>
      <c r="E76" s="64">
        <f>(Gällande!$F$27*Resultatlista!$F$3)+((Resultatlista!D76-(Gällande!$F$40*Resultatlista!$F$3))/Gällande!$I$40)</f>
        <v>208.21267586593805</v>
      </c>
      <c r="F76" s="64">
        <f>IF(D76&gt;Gällande!$E$40*Resultatlista!$F$3,E76-(E76-(Gällande!$E$27*Resultatlista!$F$3))+((E76-(Gällande!$E$27*Resultatlista!$F$3))/Gällande!$M$40),E76)</f>
        <v>208.21267586593805</v>
      </c>
      <c r="G76" s="69">
        <f t="shared" si="1"/>
        <v>10</v>
      </c>
      <c r="H76" s="58"/>
      <c r="I76" s="58"/>
      <c r="J76" s="58"/>
      <c r="K76" s="58"/>
    </row>
    <row r="77" spans="1:11" x14ac:dyDescent="0.25">
      <c r="A77" s="106"/>
      <c r="B77" s="68" t="s">
        <v>698</v>
      </c>
      <c r="C77" s="66"/>
      <c r="D77" s="66"/>
      <c r="E77" s="67">
        <f>(Gällande!$F$27*Resultatlista!$F$3)+((Resultatlista!D77-(Gällande!$F$41*Resultatlista!$F$3))/Gällande!$I$41)</f>
        <v>-113.36365432792485</v>
      </c>
      <c r="F77" s="67">
        <f>IF(D77&gt;Gällande!$E$41*Resultatlista!$F$3,E77-(E77-(Gällande!$E$27*Resultatlista!$F$3))+((E77-(Gällande!$E$27*Resultatlista!$F$3))/Gällande!$M$41),E77)</f>
        <v>-113.36365432792485</v>
      </c>
      <c r="G77" s="69">
        <f t="shared" si="1"/>
        <v>68</v>
      </c>
      <c r="H77" s="58"/>
      <c r="I77" s="58"/>
      <c r="J77" s="58"/>
      <c r="K77" s="58"/>
    </row>
    <row r="78" spans="1:11" x14ac:dyDescent="0.25">
      <c r="A78" s="106"/>
      <c r="B78" s="133" t="s">
        <v>699</v>
      </c>
      <c r="C78" s="63"/>
      <c r="D78" s="63"/>
      <c r="E78" s="64">
        <f>(Gällande!$F$27*Resultatlista!$F$3)+((Resultatlista!D78-(Gällande!$F$42*Resultatlista!$F$3))/Gällande!$I$42)</f>
        <v>-70.816489517196032</v>
      </c>
      <c r="F78" s="64">
        <f>IF(D78&gt;Gällande!$E$42*Resultatlista!$F$3,E78-(E78-(Gällande!$E$27*Resultatlista!$F$3))+((E78-(Gällande!$E$27*Resultatlista!$F$3))/Gällande!$M$42),E78)</f>
        <v>-70.816489517196032</v>
      </c>
      <c r="G78" s="69">
        <f t="shared" si="1"/>
        <v>67</v>
      </c>
      <c r="H78" s="58"/>
      <c r="I78" s="58"/>
      <c r="J78" s="58"/>
      <c r="K78" s="58"/>
    </row>
    <row r="79" spans="1:11" x14ac:dyDescent="0.25">
      <c r="A79" s="106"/>
      <c r="B79" s="68" t="s">
        <v>700</v>
      </c>
      <c r="C79" s="66"/>
      <c r="D79" s="66"/>
      <c r="E79" s="67">
        <f>(Gällande!$F$27*Resultatlista!$F$3)+((Resultatlista!D79-(Gällande!$F$43*Resultatlista!$F$3))/Gällande!$I$43)</f>
        <v>-223.05384055299686</v>
      </c>
      <c r="F79" s="67">
        <f>IF(D79&gt;Gällande!$E$43*Resultatlista!$F$3,E79-(E79-(Gällande!$E$27*Resultatlista!$F$3))+((E79-(Gällande!$E$27*Resultatlista!$F$3))/Gällande!$M$43),E79)</f>
        <v>-223.05384055299686</v>
      </c>
      <c r="G79" s="69">
        <f t="shared" si="1"/>
        <v>69</v>
      </c>
      <c r="H79" s="58"/>
      <c r="I79" s="58"/>
      <c r="J79" s="58"/>
      <c r="K79" s="58"/>
    </row>
    <row r="80" spans="1:11" x14ac:dyDescent="0.25">
      <c r="A80" s="106"/>
      <c r="B80" s="133" t="s">
        <v>701</v>
      </c>
      <c r="C80" s="63"/>
      <c r="D80" s="63"/>
      <c r="E80" s="64">
        <f>(Gällande!$F$27*Resultatlista!$F$3)+((Resultatlista!D80-(Gällande!$F$44*Resultatlista!$F$3))/Gällande!$I$44)</f>
        <v>-432.58923376662045</v>
      </c>
      <c r="F80" s="64">
        <f>IF(D80&gt;Gällande!$E$44*Resultatlista!$F$3,E80-(E80-(Gällande!$E$27*Resultatlista!$F$3))+((E80-(Gällande!$E$27*Resultatlista!$F$3))/Gällande!$M$44),E80)</f>
        <v>-432.58923376662045</v>
      </c>
      <c r="G80" s="69">
        <f t="shared" si="1"/>
        <v>74</v>
      </c>
      <c r="H80" s="58"/>
      <c r="I80" s="58"/>
      <c r="J80" s="58"/>
      <c r="K80" s="58"/>
    </row>
    <row r="81" spans="1:11" x14ac:dyDescent="0.25">
      <c r="A81" s="58"/>
      <c r="B81" s="58"/>
      <c r="C81" s="58"/>
      <c r="D81" s="58"/>
      <c r="E81" s="58"/>
      <c r="F81" s="58"/>
      <c r="G81" s="60"/>
      <c r="H81" s="58"/>
      <c r="I81" s="58"/>
      <c r="J81" s="58"/>
      <c r="K81" s="58"/>
    </row>
    <row r="82" spans="1:11" x14ac:dyDescent="0.25">
      <c r="A82" s="58"/>
      <c r="B82" s="58"/>
      <c r="C82" s="58"/>
      <c r="D82" s="58"/>
      <c r="E82" s="58"/>
      <c r="F82" s="58"/>
      <c r="G82" s="60"/>
      <c r="H82" s="58"/>
      <c r="I82" s="58"/>
      <c r="J82" s="58"/>
      <c r="K82" s="58"/>
    </row>
    <row r="83" spans="1:11" x14ac:dyDescent="0.25">
      <c r="A83" s="58"/>
      <c r="B83" s="58"/>
      <c r="C83" s="58"/>
      <c r="D83" s="58"/>
      <c r="E83" s="58"/>
      <c r="F83" s="58"/>
      <c r="G83" s="60"/>
      <c r="H83" s="58"/>
      <c r="I83" s="58"/>
      <c r="J83" s="58"/>
      <c r="K83" s="58"/>
    </row>
  </sheetData>
  <phoneticPr fontId="4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90BC-0471-4FD0-84A4-E33520406FD3}">
  <dimension ref="A1:E162"/>
  <sheetViews>
    <sheetView workbookViewId="0">
      <selection activeCell="Q32" sqref="Q32"/>
    </sheetView>
  </sheetViews>
  <sheetFormatPr defaultRowHeight="15" x14ac:dyDescent="0.25"/>
  <sheetData>
    <row r="1" spans="1:5" x14ac:dyDescent="0.25">
      <c r="A1" t="s">
        <v>16</v>
      </c>
      <c r="B1" s="74">
        <v>4.08</v>
      </c>
    </row>
    <row r="2" spans="1:5" x14ac:dyDescent="0.25">
      <c r="A2" t="s">
        <v>16</v>
      </c>
      <c r="B2" s="74">
        <v>3.83</v>
      </c>
    </row>
    <row r="3" spans="1:5" x14ac:dyDescent="0.25">
      <c r="B3" s="74"/>
      <c r="C3" t="s">
        <v>638</v>
      </c>
      <c r="D3">
        <v>587</v>
      </c>
      <c r="E3" s="85">
        <f>D3/144</f>
        <v>4.0763888888888893</v>
      </c>
    </row>
    <row r="4" spans="1:5" x14ac:dyDescent="0.25">
      <c r="A4" s="74" t="s">
        <v>12</v>
      </c>
      <c r="B4" s="74">
        <v>4.26</v>
      </c>
      <c r="E4" s="85">
        <f t="shared" ref="E4:E67" si="0">D4/144</f>
        <v>0</v>
      </c>
    </row>
    <row r="5" spans="1:5" x14ac:dyDescent="0.25">
      <c r="A5" s="74" t="s">
        <v>12</v>
      </c>
      <c r="B5" s="74">
        <v>3.93</v>
      </c>
      <c r="E5" s="85">
        <f t="shared" si="0"/>
        <v>0</v>
      </c>
    </row>
    <row r="6" spans="1:5" x14ac:dyDescent="0.25">
      <c r="A6" s="74" t="s">
        <v>12</v>
      </c>
      <c r="B6" s="74">
        <v>3.9</v>
      </c>
      <c r="E6" s="85">
        <f t="shared" si="0"/>
        <v>0</v>
      </c>
    </row>
    <row r="7" spans="1:5" x14ac:dyDescent="0.25">
      <c r="A7" s="74" t="s">
        <v>12</v>
      </c>
      <c r="B7" s="74">
        <v>3.87</v>
      </c>
      <c r="E7" s="85">
        <f t="shared" si="0"/>
        <v>0</v>
      </c>
    </row>
    <row r="8" spans="1:5" x14ac:dyDescent="0.25">
      <c r="A8" s="74" t="s">
        <v>12</v>
      </c>
      <c r="B8" s="74">
        <v>3.78</v>
      </c>
      <c r="E8" s="85">
        <f t="shared" si="0"/>
        <v>0</v>
      </c>
    </row>
    <row r="9" spans="1:5" x14ac:dyDescent="0.25">
      <c r="A9" s="74" t="s">
        <v>12</v>
      </c>
      <c r="B9" s="74">
        <v>3.56</v>
      </c>
      <c r="E9" s="85">
        <f t="shared" si="0"/>
        <v>0</v>
      </c>
    </row>
    <row r="10" spans="1:5" x14ac:dyDescent="0.25">
      <c r="A10" s="74" t="s">
        <v>12</v>
      </c>
      <c r="B10" s="74">
        <v>3.49</v>
      </c>
      <c r="E10" s="85">
        <f t="shared" si="0"/>
        <v>0</v>
      </c>
    </row>
    <row r="11" spans="1:5" x14ac:dyDescent="0.25">
      <c r="A11" s="74" t="s">
        <v>12</v>
      </c>
      <c r="B11" s="74">
        <v>3.31</v>
      </c>
      <c r="E11" s="85">
        <f t="shared" si="0"/>
        <v>0</v>
      </c>
    </row>
    <row r="12" spans="1:5" x14ac:dyDescent="0.25">
      <c r="A12" s="74" t="s">
        <v>12</v>
      </c>
      <c r="B12" s="74">
        <v>3.3</v>
      </c>
      <c r="E12" s="85">
        <f t="shared" si="0"/>
        <v>0</v>
      </c>
    </row>
    <row r="13" spans="1:5" x14ac:dyDescent="0.25">
      <c r="A13" s="74" t="s">
        <v>12</v>
      </c>
      <c r="B13" s="74">
        <v>3.15</v>
      </c>
      <c r="E13" s="85">
        <f t="shared" si="0"/>
        <v>0</v>
      </c>
    </row>
    <row r="14" spans="1:5" x14ac:dyDescent="0.25">
      <c r="A14" s="74" t="s">
        <v>12</v>
      </c>
      <c r="B14" s="74">
        <v>3.01</v>
      </c>
      <c r="E14" s="85">
        <f t="shared" si="0"/>
        <v>0</v>
      </c>
    </row>
    <row r="15" spans="1:5" x14ac:dyDescent="0.25">
      <c r="A15" s="74" t="s">
        <v>12</v>
      </c>
      <c r="B15" s="73">
        <v>2.78</v>
      </c>
      <c r="E15" s="85">
        <f t="shared" si="0"/>
        <v>0</v>
      </c>
    </row>
    <row r="16" spans="1:5" x14ac:dyDescent="0.25">
      <c r="A16" s="74" t="s">
        <v>12</v>
      </c>
      <c r="B16" s="73">
        <v>2.68</v>
      </c>
      <c r="E16" s="85">
        <f t="shared" si="0"/>
        <v>0</v>
      </c>
    </row>
    <row r="17" spans="1:5" x14ac:dyDescent="0.25">
      <c r="A17" s="74" t="s">
        <v>12</v>
      </c>
      <c r="B17" s="73">
        <v>2.66</v>
      </c>
      <c r="E17" s="85">
        <f t="shared" si="0"/>
        <v>0</v>
      </c>
    </row>
    <row r="18" spans="1:5" x14ac:dyDescent="0.25">
      <c r="A18" s="74" t="s">
        <v>12</v>
      </c>
      <c r="B18" s="73">
        <v>2.5099999999999998</v>
      </c>
      <c r="E18" s="85">
        <f t="shared" si="0"/>
        <v>0</v>
      </c>
    </row>
    <row r="19" spans="1:5" x14ac:dyDescent="0.25">
      <c r="A19" s="74" t="s">
        <v>12</v>
      </c>
      <c r="B19" s="73">
        <v>2.33</v>
      </c>
      <c r="E19" s="85">
        <f t="shared" si="0"/>
        <v>0</v>
      </c>
    </row>
    <row r="20" spans="1:5" x14ac:dyDescent="0.25">
      <c r="A20" s="74" t="s">
        <v>316</v>
      </c>
      <c r="B20" s="74">
        <v>5.41</v>
      </c>
      <c r="E20" s="85">
        <f t="shared" si="0"/>
        <v>0</v>
      </c>
    </row>
    <row r="21" spans="1:5" x14ac:dyDescent="0.25">
      <c r="A21" s="74" t="s">
        <v>316</v>
      </c>
      <c r="B21" s="74">
        <v>5.35</v>
      </c>
      <c r="E21" s="85">
        <f t="shared" si="0"/>
        <v>0</v>
      </c>
    </row>
    <row r="22" spans="1:5" x14ac:dyDescent="0.25">
      <c r="A22" s="74" t="s">
        <v>316</v>
      </c>
      <c r="B22" s="74">
        <v>5.0999999999999996</v>
      </c>
      <c r="E22" s="85">
        <f t="shared" si="0"/>
        <v>0</v>
      </c>
    </row>
    <row r="23" spans="1:5" x14ac:dyDescent="0.25">
      <c r="A23" s="74" t="s">
        <v>316</v>
      </c>
      <c r="B23" s="74">
        <v>5.03</v>
      </c>
      <c r="E23" s="85">
        <f t="shared" si="0"/>
        <v>0</v>
      </c>
    </row>
    <row r="24" spans="1:5" x14ac:dyDescent="0.25">
      <c r="A24" s="74" t="s">
        <v>316</v>
      </c>
      <c r="B24" s="74">
        <v>4.95</v>
      </c>
      <c r="E24" s="85">
        <f t="shared" si="0"/>
        <v>0</v>
      </c>
    </row>
    <row r="25" spans="1:5" x14ac:dyDescent="0.25">
      <c r="A25" s="74" t="s">
        <v>316</v>
      </c>
      <c r="B25" s="74">
        <v>4.9400000000000004</v>
      </c>
      <c r="E25" s="85">
        <f t="shared" si="0"/>
        <v>0</v>
      </c>
    </row>
    <row r="26" spans="1:5" x14ac:dyDescent="0.25">
      <c r="A26" s="74" t="s">
        <v>316</v>
      </c>
      <c r="B26" s="74">
        <v>4.7300000000000004</v>
      </c>
      <c r="E26" s="85">
        <f t="shared" si="0"/>
        <v>0</v>
      </c>
    </row>
    <row r="27" spans="1:5" x14ac:dyDescent="0.25">
      <c r="A27" s="74" t="s">
        <v>316</v>
      </c>
      <c r="B27" s="73">
        <v>4.41</v>
      </c>
      <c r="E27" s="85">
        <f t="shared" si="0"/>
        <v>0</v>
      </c>
    </row>
    <row r="28" spans="1:5" x14ac:dyDescent="0.25">
      <c r="A28" s="74" t="s">
        <v>316</v>
      </c>
      <c r="B28" s="73">
        <v>4.09</v>
      </c>
      <c r="E28" s="85">
        <f t="shared" si="0"/>
        <v>0</v>
      </c>
    </row>
    <row r="29" spans="1:5" x14ac:dyDescent="0.25">
      <c r="A29" s="74"/>
      <c r="B29" s="73"/>
      <c r="C29" t="s">
        <v>317</v>
      </c>
      <c r="D29">
        <v>734</v>
      </c>
      <c r="E29" s="85">
        <f t="shared" si="0"/>
        <v>5.0972222222222223</v>
      </c>
    </row>
    <row r="30" spans="1:5" x14ac:dyDescent="0.25">
      <c r="A30" s="74"/>
      <c r="B30" s="73"/>
      <c r="D30">
        <v>711</v>
      </c>
      <c r="E30" s="85">
        <f t="shared" si="0"/>
        <v>4.9375</v>
      </c>
    </row>
    <row r="31" spans="1:5" x14ac:dyDescent="0.25">
      <c r="A31" s="74"/>
      <c r="B31" s="73"/>
      <c r="D31" s="74">
        <v>598</v>
      </c>
      <c r="E31" s="85">
        <f t="shared" si="0"/>
        <v>4.1527777777777777</v>
      </c>
    </row>
    <row r="32" spans="1:5" x14ac:dyDescent="0.25">
      <c r="A32" s="74" t="s">
        <v>321</v>
      </c>
      <c r="B32" s="74">
        <v>3.48</v>
      </c>
      <c r="E32" s="85">
        <f t="shared" si="0"/>
        <v>0</v>
      </c>
    </row>
    <row r="33" spans="1:5" x14ac:dyDescent="0.25">
      <c r="A33" s="74" t="s">
        <v>14</v>
      </c>
      <c r="B33" s="74">
        <v>3.08</v>
      </c>
      <c r="E33" s="85">
        <f t="shared" si="0"/>
        <v>0</v>
      </c>
    </row>
    <row r="34" spans="1:5" x14ac:dyDescent="0.25">
      <c r="A34" s="74" t="s">
        <v>14</v>
      </c>
      <c r="B34">
        <v>2.19</v>
      </c>
      <c r="E34" s="85">
        <f t="shared" si="0"/>
        <v>0</v>
      </c>
    </row>
    <row r="35" spans="1:5" x14ac:dyDescent="0.25">
      <c r="A35" s="74" t="s">
        <v>14</v>
      </c>
      <c r="B35">
        <v>2.02</v>
      </c>
      <c r="E35" s="85">
        <f t="shared" si="0"/>
        <v>0</v>
      </c>
    </row>
    <row r="36" spans="1:5" x14ac:dyDescent="0.25">
      <c r="A36" s="74" t="s">
        <v>14</v>
      </c>
      <c r="B36" s="73">
        <v>1.78</v>
      </c>
      <c r="E36" s="85">
        <f t="shared" si="0"/>
        <v>0</v>
      </c>
    </row>
    <row r="37" spans="1:5" x14ac:dyDescent="0.25">
      <c r="A37" s="74" t="s">
        <v>14</v>
      </c>
      <c r="B37" s="73">
        <v>1.55</v>
      </c>
      <c r="E37" s="85">
        <f t="shared" si="0"/>
        <v>0</v>
      </c>
    </row>
    <row r="38" spans="1:5" x14ac:dyDescent="0.25">
      <c r="A38" s="74" t="s">
        <v>14</v>
      </c>
      <c r="B38" s="73">
        <v>1.52</v>
      </c>
      <c r="E38" s="85">
        <f t="shared" si="0"/>
        <v>0</v>
      </c>
    </row>
    <row r="39" spans="1:5" x14ac:dyDescent="0.25">
      <c r="A39" t="s">
        <v>323</v>
      </c>
      <c r="B39">
        <v>3.47</v>
      </c>
      <c r="E39" s="85">
        <f t="shared" si="0"/>
        <v>0</v>
      </c>
    </row>
    <row r="40" spans="1:5" x14ac:dyDescent="0.25">
      <c r="A40" t="s">
        <v>323</v>
      </c>
      <c r="B40">
        <v>3.22</v>
      </c>
      <c r="E40" s="85">
        <f t="shared" si="0"/>
        <v>0</v>
      </c>
    </row>
    <row r="41" spans="1:5" x14ac:dyDescent="0.25">
      <c r="A41" t="s">
        <v>323</v>
      </c>
      <c r="B41" s="73">
        <v>2.83</v>
      </c>
      <c r="E41" s="85">
        <f t="shared" si="0"/>
        <v>0</v>
      </c>
    </row>
    <row r="42" spans="1:5" x14ac:dyDescent="0.25">
      <c r="B42" s="73"/>
      <c r="C42" t="s">
        <v>633</v>
      </c>
      <c r="D42">
        <v>464</v>
      </c>
      <c r="E42" s="85">
        <f t="shared" si="0"/>
        <v>3.2222222222222223</v>
      </c>
    </row>
    <row r="43" spans="1:5" x14ac:dyDescent="0.25">
      <c r="B43" s="73"/>
      <c r="C43" t="s">
        <v>633</v>
      </c>
      <c r="D43">
        <v>408</v>
      </c>
      <c r="E43" s="85">
        <f t="shared" si="0"/>
        <v>2.8333333333333335</v>
      </c>
    </row>
    <row r="44" spans="1:5" x14ac:dyDescent="0.25">
      <c r="A44" t="s">
        <v>7</v>
      </c>
      <c r="B44">
        <v>4.26</v>
      </c>
      <c r="E44" s="85">
        <f t="shared" si="0"/>
        <v>0</v>
      </c>
    </row>
    <row r="45" spans="1:5" x14ac:dyDescent="0.25">
      <c r="A45" t="s">
        <v>7</v>
      </c>
      <c r="B45">
        <v>4.24</v>
      </c>
      <c r="E45" s="85">
        <f t="shared" si="0"/>
        <v>0</v>
      </c>
    </row>
    <row r="46" spans="1:5" x14ac:dyDescent="0.25">
      <c r="A46" t="s">
        <v>7</v>
      </c>
      <c r="B46">
        <v>3.97</v>
      </c>
      <c r="E46" s="85">
        <f t="shared" si="0"/>
        <v>0</v>
      </c>
    </row>
    <row r="47" spans="1:5" x14ac:dyDescent="0.25">
      <c r="A47" t="s">
        <v>7</v>
      </c>
      <c r="B47">
        <v>3.9</v>
      </c>
      <c r="E47" s="85">
        <f t="shared" si="0"/>
        <v>0</v>
      </c>
    </row>
    <row r="48" spans="1:5" x14ac:dyDescent="0.25">
      <c r="A48" t="s">
        <v>7</v>
      </c>
      <c r="B48">
        <v>3.69</v>
      </c>
      <c r="E48" s="85">
        <f t="shared" si="0"/>
        <v>0</v>
      </c>
    </row>
    <row r="49" spans="1:5" x14ac:dyDescent="0.25">
      <c r="A49" t="s">
        <v>7</v>
      </c>
      <c r="B49">
        <v>3.67</v>
      </c>
      <c r="E49" s="85">
        <f t="shared" si="0"/>
        <v>0</v>
      </c>
    </row>
    <row r="50" spans="1:5" x14ac:dyDescent="0.25">
      <c r="A50" t="s">
        <v>9</v>
      </c>
      <c r="B50" s="74">
        <v>4.8499999999999996</v>
      </c>
      <c r="E50" s="85">
        <f t="shared" si="0"/>
        <v>0</v>
      </c>
    </row>
    <row r="51" spans="1:5" x14ac:dyDescent="0.25">
      <c r="A51" t="s">
        <v>9</v>
      </c>
      <c r="B51" s="74">
        <v>4.4000000000000004</v>
      </c>
      <c r="E51" s="85">
        <f t="shared" si="0"/>
        <v>0</v>
      </c>
    </row>
    <row r="52" spans="1:5" x14ac:dyDescent="0.25">
      <c r="A52" t="s">
        <v>9</v>
      </c>
      <c r="B52" s="74">
        <v>4.25</v>
      </c>
      <c r="E52" s="85">
        <f t="shared" si="0"/>
        <v>0</v>
      </c>
    </row>
    <row r="53" spans="1:5" x14ac:dyDescent="0.25">
      <c r="A53" t="s">
        <v>9</v>
      </c>
      <c r="B53" s="74">
        <v>4.24</v>
      </c>
      <c r="E53" s="85">
        <f t="shared" si="0"/>
        <v>0</v>
      </c>
    </row>
    <row r="54" spans="1:5" x14ac:dyDescent="0.25">
      <c r="A54" t="s">
        <v>9</v>
      </c>
      <c r="B54" s="73">
        <v>3.57</v>
      </c>
      <c r="E54" s="85">
        <f t="shared" si="0"/>
        <v>0</v>
      </c>
    </row>
    <row r="55" spans="1:5" x14ac:dyDescent="0.25">
      <c r="A55" t="s">
        <v>9</v>
      </c>
      <c r="B55" s="73">
        <v>3.07</v>
      </c>
      <c r="E55" s="85">
        <f t="shared" si="0"/>
        <v>0</v>
      </c>
    </row>
    <row r="56" spans="1:5" x14ac:dyDescent="0.25">
      <c r="A56" t="s">
        <v>9</v>
      </c>
      <c r="B56" s="73">
        <v>2.94</v>
      </c>
      <c r="E56" s="85">
        <f t="shared" si="0"/>
        <v>0</v>
      </c>
    </row>
    <row r="57" spans="1:5" x14ac:dyDescent="0.25">
      <c r="A57" s="74" t="s">
        <v>610</v>
      </c>
      <c r="B57" s="74">
        <v>3.95</v>
      </c>
      <c r="D57">
        <v>699</v>
      </c>
      <c r="E57" s="85">
        <f t="shared" si="0"/>
        <v>4.854166666666667</v>
      </c>
    </row>
    <row r="58" spans="1:5" x14ac:dyDescent="0.25">
      <c r="A58" s="74" t="s">
        <v>610</v>
      </c>
      <c r="B58" s="74">
        <v>3.91</v>
      </c>
      <c r="D58">
        <v>612</v>
      </c>
      <c r="E58" s="85">
        <f t="shared" si="0"/>
        <v>4.25</v>
      </c>
    </row>
    <row r="59" spans="1:5" x14ac:dyDescent="0.25">
      <c r="A59" s="74" t="s">
        <v>610</v>
      </c>
      <c r="B59" s="74">
        <v>3.29</v>
      </c>
      <c r="E59" s="85">
        <f t="shared" si="0"/>
        <v>0</v>
      </c>
    </row>
    <row r="60" spans="1:5" x14ac:dyDescent="0.25">
      <c r="A60" s="74" t="s">
        <v>8</v>
      </c>
      <c r="B60" s="74">
        <v>4.5599999999999996</v>
      </c>
      <c r="E60" s="85">
        <f t="shared" si="0"/>
        <v>0</v>
      </c>
    </row>
    <row r="61" spans="1:5" x14ac:dyDescent="0.25">
      <c r="A61" s="74" t="s">
        <v>8</v>
      </c>
      <c r="B61" s="74">
        <v>4.53</v>
      </c>
      <c r="E61" s="85">
        <f t="shared" si="0"/>
        <v>0</v>
      </c>
    </row>
    <row r="62" spans="1:5" x14ac:dyDescent="0.25">
      <c r="A62" s="74" t="s">
        <v>8</v>
      </c>
      <c r="B62" s="74">
        <v>4.41</v>
      </c>
      <c r="E62" s="85">
        <f t="shared" si="0"/>
        <v>0</v>
      </c>
    </row>
    <row r="63" spans="1:5" x14ac:dyDescent="0.25">
      <c r="A63" s="74" t="s">
        <v>8</v>
      </c>
      <c r="B63" s="74">
        <v>4.34</v>
      </c>
      <c r="E63" s="85">
        <f t="shared" si="0"/>
        <v>0</v>
      </c>
    </row>
    <row r="64" spans="1:5" x14ac:dyDescent="0.25">
      <c r="A64" s="74" t="s">
        <v>8</v>
      </c>
      <c r="B64" s="74">
        <v>4.3099999999999996</v>
      </c>
      <c r="E64" s="85">
        <f t="shared" si="0"/>
        <v>0</v>
      </c>
    </row>
    <row r="65" spans="1:5" x14ac:dyDescent="0.25">
      <c r="A65" s="74" t="s">
        <v>8</v>
      </c>
      <c r="B65" s="74">
        <v>4.03</v>
      </c>
      <c r="E65" s="85">
        <f t="shared" si="0"/>
        <v>0</v>
      </c>
    </row>
    <row r="66" spans="1:5" x14ac:dyDescent="0.25">
      <c r="A66" s="74" t="s">
        <v>8</v>
      </c>
      <c r="B66" s="74">
        <v>3.93</v>
      </c>
      <c r="E66" s="85">
        <f t="shared" si="0"/>
        <v>0</v>
      </c>
    </row>
    <row r="67" spans="1:5" x14ac:dyDescent="0.25">
      <c r="A67" s="74" t="s">
        <v>8</v>
      </c>
      <c r="B67" s="74">
        <v>3.93</v>
      </c>
      <c r="E67" s="85">
        <f t="shared" si="0"/>
        <v>0</v>
      </c>
    </row>
    <row r="68" spans="1:5" x14ac:dyDescent="0.25">
      <c r="A68" s="74" t="s">
        <v>8</v>
      </c>
      <c r="B68" s="74">
        <v>3.9</v>
      </c>
      <c r="E68" s="85">
        <f t="shared" ref="E68:E87" si="1">D68/144</f>
        <v>0</v>
      </c>
    </row>
    <row r="69" spans="1:5" x14ac:dyDescent="0.25">
      <c r="A69" s="74" t="s">
        <v>8</v>
      </c>
      <c r="B69" s="74">
        <v>3.73</v>
      </c>
      <c r="E69" s="85">
        <f t="shared" si="1"/>
        <v>0</v>
      </c>
    </row>
    <row r="70" spans="1:5" x14ac:dyDescent="0.25">
      <c r="A70" s="74" t="s">
        <v>8</v>
      </c>
      <c r="B70" s="74">
        <v>3.72</v>
      </c>
      <c r="E70" s="85">
        <f t="shared" si="1"/>
        <v>0</v>
      </c>
    </row>
    <row r="71" spans="1:5" x14ac:dyDescent="0.25">
      <c r="A71" s="74" t="s">
        <v>8</v>
      </c>
      <c r="B71" s="74">
        <v>3.68</v>
      </c>
      <c r="E71" s="85">
        <f t="shared" si="1"/>
        <v>0</v>
      </c>
    </row>
    <row r="72" spans="1:5" x14ac:dyDescent="0.25">
      <c r="A72" s="74" t="s">
        <v>8</v>
      </c>
      <c r="B72" s="74">
        <v>3.66</v>
      </c>
      <c r="E72" s="85">
        <f t="shared" si="1"/>
        <v>0</v>
      </c>
    </row>
    <row r="73" spans="1:5" x14ac:dyDescent="0.25">
      <c r="A73" s="74" t="s">
        <v>8</v>
      </c>
      <c r="B73" s="74">
        <v>3.64</v>
      </c>
      <c r="E73" s="85">
        <f t="shared" si="1"/>
        <v>0</v>
      </c>
    </row>
    <row r="74" spans="1:5" x14ac:dyDescent="0.25">
      <c r="A74" s="74" t="s">
        <v>8</v>
      </c>
      <c r="B74" s="74">
        <v>3.54</v>
      </c>
      <c r="E74" s="85">
        <f t="shared" si="1"/>
        <v>0</v>
      </c>
    </row>
    <row r="75" spans="1:5" x14ac:dyDescent="0.25">
      <c r="A75" s="74" t="s">
        <v>8</v>
      </c>
      <c r="B75" s="74">
        <v>3.4</v>
      </c>
      <c r="E75" s="85">
        <f t="shared" si="1"/>
        <v>0</v>
      </c>
    </row>
    <row r="76" spans="1:5" x14ac:dyDescent="0.25">
      <c r="A76" s="74" t="s">
        <v>8</v>
      </c>
      <c r="B76" s="74">
        <v>3.34</v>
      </c>
      <c r="E76" s="85">
        <f t="shared" si="1"/>
        <v>0</v>
      </c>
    </row>
    <row r="77" spans="1:5" x14ac:dyDescent="0.25">
      <c r="A77" s="74" t="s">
        <v>8</v>
      </c>
      <c r="B77" s="74">
        <v>3.33</v>
      </c>
      <c r="E77" s="85">
        <f t="shared" si="1"/>
        <v>0</v>
      </c>
    </row>
    <row r="78" spans="1:5" x14ac:dyDescent="0.25">
      <c r="A78" s="74" t="s">
        <v>8</v>
      </c>
      <c r="B78" s="73">
        <v>3.16</v>
      </c>
      <c r="E78" s="85">
        <f t="shared" si="1"/>
        <v>0</v>
      </c>
    </row>
    <row r="79" spans="1:5" x14ac:dyDescent="0.25">
      <c r="A79" s="74" t="s">
        <v>8</v>
      </c>
      <c r="B79" s="73">
        <v>3.12</v>
      </c>
      <c r="E79" s="85">
        <f t="shared" si="1"/>
        <v>0</v>
      </c>
    </row>
    <row r="80" spans="1:5" x14ac:dyDescent="0.25">
      <c r="A80" s="74" t="s">
        <v>8</v>
      </c>
      <c r="B80" s="73">
        <v>3.03</v>
      </c>
      <c r="E80" s="85">
        <f t="shared" si="1"/>
        <v>0</v>
      </c>
    </row>
    <row r="81" spans="1:5" x14ac:dyDescent="0.25">
      <c r="A81" s="74" t="s">
        <v>8</v>
      </c>
      <c r="B81" s="73">
        <v>2.99</v>
      </c>
      <c r="E81" s="85">
        <f t="shared" si="1"/>
        <v>0</v>
      </c>
    </row>
    <row r="82" spans="1:5" x14ac:dyDescent="0.25">
      <c r="A82" s="74" t="s">
        <v>318</v>
      </c>
      <c r="B82" s="74">
        <v>5.08</v>
      </c>
      <c r="D82">
        <v>785</v>
      </c>
      <c r="E82" s="85">
        <f t="shared" si="1"/>
        <v>5.4513888888888893</v>
      </c>
    </row>
    <row r="83" spans="1:5" x14ac:dyDescent="0.25">
      <c r="A83" s="74" t="s">
        <v>318</v>
      </c>
      <c r="B83" s="74">
        <v>4.7699999999999996</v>
      </c>
      <c r="D83">
        <v>749</v>
      </c>
      <c r="E83" s="85">
        <f t="shared" si="1"/>
        <v>5.2013888888888893</v>
      </c>
    </row>
    <row r="84" spans="1:5" x14ac:dyDescent="0.25">
      <c r="A84" s="74" t="s">
        <v>318</v>
      </c>
      <c r="B84" s="74">
        <v>4.5999999999999996</v>
      </c>
      <c r="D84">
        <v>745</v>
      </c>
      <c r="E84" s="85">
        <f t="shared" si="1"/>
        <v>5.1736111111111107</v>
      </c>
    </row>
    <row r="85" spans="1:5" x14ac:dyDescent="0.25">
      <c r="A85" s="74"/>
      <c r="B85" s="74"/>
      <c r="D85">
        <v>698</v>
      </c>
      <c r="E85" s="85">
        <f t="shared" si="1"/>
        <v>4.8472222222222223</v>
      </c>
    </row>
    <row r="86" spans="1:5" x14ac:dyDescent="0.25">
      <c r="A86" s="74"/>
      <c r="B86" s="74"/>
      <c r="D86">
        <v>654</v>
      </c>
      <c r="E86" s="85">
        <f t="shared" si="1"/>
        <v>4.541666666666667</v>
      </c>
    </row>
    <row r="87" spans="1:5" x14ac:dyDescent="0.25">
      <c r="A87" s="74"/>
      <c r="B87" s="74"/>
      <c r="D87">
        <v>645</v>
      </c>
      <c r="E87" s="85">
        <f t="shared" si="1"/>
        <v>4.479166666666667</v>
      </c>
    </row>
    <row r="88" spans="1:5" x14ac:dyDescent="0.25">
      <c r="A88" s="74"/>
      <c r="B88" s="74"/>
    </row>
    <row r="90" spans="1:5" x14ac:dyDescent="0.25">
      <c r="A90" s="74" t="s">
        <v>320</v>
      </c>
      <c r="B90" s="74">
        <v>5.48</v>
      </c>
    </row>
    <row r="91" spans="1:5" x14ac:dyDescent="0.25">
      <c r="A91" s="74" t="s">
        <v>320</v>
      </c>
      <c r="B91" s="74">
        <v>5.23</v>
      </c>
    </row>
    <row r="92" spans="1:5" x14ac:dyDescent="0.25">
      <c r="A92" s="74" t="s">
        <v>320</v>
      </c>
      <c r="B92" s="74">
        <v>4.96</v>
      </c>
    </row>
    <row r="93" spans="1:5" x14ac:dyDescent="0.25">
      <c r="A93" s="74" t="s">
        <v>320</v>
      </c>
      <c r="B93" s="74">
        <v>4.9000000000000004</v>
      </c>
    </row>
    <row r="94" spans="1:5" x14ac:dyDescent="0.25">
      <c r="A94" s="74" t="s">
        <v>320</v>
      </c>
      <c r="B94" s="74">
        <v>4.87</v>
      </c>
    </row>
    <row r="95" spans="1:5" x14ac:dyDescent="0.25">
      <c r="A95" s="74" t="s">
        <v>320</v>
      </c>
      <c r="B95" s="74">
        <v>4.59</v>
      </c>
    </row>
    <row r="96" spans="1:5" x14ac:dyDescent="0.25">
      <c r="A96" s="74" t="s">
        <v>320</v>
      </c>
      <c r="B96" s="74">
        <v>4.51</v>
      </c>
    </row>
    <row r="97" spans="1:2" x14ac:dyDescent="0.25">
      <c r="A97" s="74" t="s">
        <v>320</v>
      </c>
      <c r="B97" s="73">
        <v>4.34</v>
      </c>
    </row>
    <row r="98" spans="1:2" x14ac:dyDescent="0.25">
      <c r="A98" s="74" t="s">
        <v>3</v>
      </c>
      <c r="B98" s="74">
        <v>5.53</v>
      </c>
    </row>
    <row r="99" spans="1:2" x14ac:dyDescent="0.25">
      <c r="A99" s="74" t="s">
        <v>3</v>
      </c>
      <c r="B99" s="74">
        <v>5.45</v>
      </c>
    </row>
    <row r="100" spans="1:2" x14ac:dyDescent="0.25">
      <c r="A100" s="74" t="s">
        <v>3</v>
      </c>
      <c r="B100" s="74">
        <v>5.44</v>
      </c>
    </row>
    <row r="101" spans="1:2" x14ac:dyDescent="0.25">
      <c r="A101" s="74" t="s">
        <v>3</v>
      </c>
      <c r="B101" s="74">
        <v>5.44</v>
      </c>
    </row>
    <row r="102" spans="1:2" x14ac:dyDescent="0.25">
      <c r="A102" s="74" t="s">
        <v>3</v>
      </c>
      <c r="B102" s="74">
        <v>5.43</v>
      </c>
    </row>
    <row r="103" spans="1:2" x14ac:dyDescent="0.25">
      <c r="A103" s="74" t="s">
        <v>3</v>
      </c>
      <c r="B103" s="74">
        <v>5.42</v>
      </c>
    </row>
    <row r="104" spans="1:2" x14ac:dyDescent="0.25">
      <c r="A104" s="74" t="s">
        <v>3</v>
      </c>
      <c r="B104" s="74">
        <v>5.35</v>
      </c>
    </row>
    <row r="105" spans="1:2" x14ac:dyDescent="0.25">
      <c r="A105" s="74" t="s">
        <v>3</v>
      </c>
      <c r="B105" s="74">
        <v>5.33</v>
      </c>
    </row>
    <row r="106" spans="1:2" x14ac:dyDescent="0.25">
      <c r="A106" s="74" t="s">
        <v>3</v>
      </c>
      <c r="B106" s="74">
        <v>5.31</v>
      </c>
    </row>
    <row r="107" spans="1:2" x14ac:dyDescent="0.25">
      <c r="A107" s="74" t="s">
        <v>3</v>
      </c>
      <c r="B107" s="74">
        <v>5.28</v>
      </c>
    </row>
    <row r="108" spans="1:2" x14ac:dyDescent="0.25">
      <c r="A108" s="74" t="s">
        <v>3</v>
      </c>
      <c r="B108" s="74">
        <v>5.24</v>
      </c>
    </row>
    <row r="109" spans="1:2" x14ac:dyDescent="0.25">
      <c r="A109" s="74" t="s">
        <v>3</v>
      </c>
      <c r="B109" s="74">
        <v>5.22</v>
      </c>
    </row>
    <row r="110" spans="1:2" x14ac:dyDescent="0.25">
      <c r="A110" s="74" t="s">
        <v>3</v>
      </c>
      <c r="B110" s="74">
        <v>5.2</v>
      </c>
    </row>
    <row r="111" spans="1:2" x14ac:dyDescent="0.25">
      <c r="A111" s="74" t="s">
        <v>3</v>
      </c>
      <c r="B111" s="74">
        <v>5.19</v>
      </c>
    </row>
    <row r="112" spans="1:2" x14ac:dyDescent="0.25">
      <c r="A112" s="74" t="s">
        <v>3</v>
      </c>
      <c r="B112" s="74">
        <v>5.18</v>
      </c>
    </row>
    <row r="113" spans="1:2" x14ac:dyDescent="0.25">
      <c r="A113" s="74" t="s">
        <v>3</v>
      </c>
      <c r="B113" s="74">
        <v>5.17</v>
      </c>
    </row>
    <row r="114" spans="1:2" x14ac:dyDescent="0.25">
      <c r="A114" s="74" t="s">
        <v>3</v>
      </c>
      <c r="B114" s="74">
        <v>5.17</v>
      </c>
    </row>
    <row r="115" spans="1:2" x14ac:dyDescent="0.25">
      <c r="A115" s="74" t="s">
        <v>3</v>
      </c>
      <c r="B115" s="74">
        <v>5.0599999999999996</v>
      </c>
    </row>
    <row r="116" spans="1:2" x14ac:dyDescent="0.25">
      <c r="A116" s="74" t="s">
        <v>3</v>
      </c>
      <c r="B116" s="74">
        <v>5.04</v>
      </c>
    </row>
    <row r="117" spans="1:2" x14ac:dyDescent="0.25">
      <c r="A117" s="74" t="s">
        <v>3</v>
      </c>
      <c r="B117" s="74">
        <v>4.96</v>
      </c>
    </row>
    <row r="118" spans="1:2" x14ac:dyDescent="0.25">
      <c r="A118" s="74" t="s">
        <v>3</v>
      </c>
      <c r="B118" s="74">
        <v>4.92</v>
      </c>
    </row>
    <row r="119" spans="1:2" x14ac:dyDescent="0.25">
      <c r="A119" s="74" t="s">
        <v>3</v>
      </c>
      <c r="B119" s="74">
        <v>4.8899999999999997</v>
      </c>
    </row>
    <row r="120" spans="1:2" x14ac:dyDescent="0.25">
      <c r="A120" s="74" t="s">
        <v>3</v>
      </c>
      <c r="B120" s="74">
        <v>4.8499999999999996</v>
      </c>
    </row>
    <row r="121" spans="1:2" x14ac:dyDescent="0.25">
      <c r="A121" s="74" t="s">
        <v>3</v>
      </c>
      <c r="B121" s="74">
        <v>4.7699999999999996</v>
      </c>
    </row>
    <row r="122" spans="1:2" x14ac:dyDescent="0.25">
      <c r="A122" s="74" t="s">
        <v>3</v>
      </c>
      <c r="B122" s="74">
        <v>4.75</v>
      </c>
    </row>
    <row r="123" spans="1:2" x14ac:dyDescent="0.25">
      <c r="A123" s="74" t="s">
        <v>3</v>
      </c>
      <c r="B123" s="73">
        <v>4.54</v>
      </c>
    </row>
    <row r="124" spans="1:2" x14ac:dyDescent="0.25">
      <c r="A124" s="74" t="s">
        <v>3</v>
      </c>
      <c r="B124" s="73">
        <v>4.53</v>
      </c>
    </row>
    <row r="125" spans="1:2" x14ac:dyDescent="0.25">
      <c r="A125" s="74" t="s">
        <v>3</v>
      </c>
      <c r="B125" s="73">
        <v>4.4800000000000004</v>
      </c>
    </row>
    <row r="126" spans="1:2" x14ac:dyDescent="0.25">
      <c r="A126" s="74" t="s">
        <v>3</v>
      </c>
      <c r="B126" s="73">
        <v>4.38</v>
      </c>
    </row>
    <row r="127" spans="1:2" x14ac:dyDescent="0.25">
      <c r="A127" s="74" t="s">
        <v>611</v>
      </c>
      <c r="B127" s="74">
        <v>3.4</v>
      </c>
    </row>
    <row r="128" spans="1:2" x14ac:dyDescent="0.25">
      <c r="A128" s="74" t="s">
        <v>598</v>
      </c>
      <c r="B128" s="74">
        <v>4.5199999999999996</v>
      </c>
    </row>
    <row r="129" spans="1:2" x14ac:dyDescent="0.25">
      <c r="A129" s="74" t="s">
        <v>598</v>
      </c>
      <c r="B129" s="74">
        <v>4.1100000000000003</v>
      </c>
    </row>
    <row r="130" spans="1:2" x14ac:dyDescent="0.25">
      <c r="A130" s="74" t="s">
        <v>598</v>
      </c>
      <c r="B130" s="74">
        <v>3.77</v>
      </c>
    </row>
    <row r="131" spans="1:2" x14ac:dyDescent="0.25">
      <c r="A131" s="74" t="s">
        <v>598</v>
      </c>
      <c r="B131" s="74">
        <v>3.59</v>
      </c>
    </row>
    <row r="132" spans="1:2" x14ac:dyDescent="0.25">
      <c r="A132" s="74" t="s">
        <v>11</v>
      </c>
      <c r="B132" s="74">
        <v>3.83</v>
      </c>
    </row>
    <row r="133" spans="1:2" x14ac:dyDescent="0.25">
      <c r="A133" s="74" t="s">
        <v>11</v>
      </c>
      <c r="B133" s="74">
        <v>3.81</v>
      </c>
    </row>
    <row r="134" spans="1:2" x14ac:dyDescent="0.25">
      <c r="A134" s="74" t="s">
        <v>11</v>
      </c>
      <c r="B134" s="74">
        <v>3.6</v>
      </c>
    </row>
    <row r="135" spans="1:2" x14ac:dyDescent="0.25">
      <c r="A135" s="74" t="s">
        <v>11</v>
      </c>
      <c r="B135" s="74">
        <v>3.55</v>
      </c>
    </row>
    <row r="136" spans="1:2" x14ac:dyDescent="0.25">
      <c r="A136" s="74" t="s">
        <v>11</v>
      </c>
      <c r="B136" s="74">
        <v>3.46</v>
      </c>
    </row>
    <row r="137" spans="1:2" x14ac:dyDescent="0.25">
      <c r="A137" s="74" t="s">
        <v>11</v>
      </c>
      <c r="B137" s="74">
        <v>3.44</v>
      </c>
    </row>
    <row r="138" spans="1:2" x14ac:dyDescent="0.25">
      <c r="A138" s="74" t="s">
        <v>11</v>
      </c>
      <c r="B138" s="74">
        <v>3.38</v>
      </c>
    </row>
    <row r="139" spans="1:2" x14ac:dyDescent="0.25">
      <c r="A139" s="74" t="s">
        <v>11</v>
      </c>
      <c r="B139" s="74">
        <v>3.24</v>
      </c>
    </row>
    <row r="140" spans="1:2" x14ac:dyDescent="0.25">
      <c r="A140" s="74" t="s">
        <v>11</v>
      </c>
      <c r="B140" s="74">
        <v>3.01</v>
      </c>
    </row>
    <row r="141" spans="1:2" x14ac:dyDescent="0.25">
      <c r="A141" s="74" t="s">
        <v>11</v>
      </c>
      <c r="B141" s="74">
        <v>2.98</v>
      </c>
    </row>
    <row r="142" spans="1:2" x14ac:dyDescent="0.25">
      <c r="A142" s="74" t="s">
        <v>11</v>
      </c>
      <c r="B142" s="74">
        <v>2.98</v>
      </c>
    </row>
    <row r="143" spans="1:2" x14ac:dyDescent="0.25">
      <c r="A143" s="74" t="s">
        <v>11</v>
      </c>
      <c r="B143" s="73">
        <v>2.0499999999999998</v>
      </c>
    </row>
    <row r="144" spans="1:2" x14ac:dyDescent="0.25">
      <c r="A144" t="s">
        <v>608</v>
      </c>
      <c r="B144" s="74">
        <v>4.05</v>
      </c>
    </row>
    <row r="145" spans="1:2" x14ac:dyDescent="0.25">
      <c r="A145" t="s">
        <v>608</v>
      </c>
      <c r="B145" s="74">
        <v>3.92</v>
      </c>
    </row>
    <row r="146" spans="1:2" x14ac:dyDescent="0.25">
      <c r="A146" t="s">
        <v>608</v>
      </c>
      <c r="B146" s="74">
        <v>3.87</v>
      </c>
    </row>
    <row r="147" spans="1:2" x14ac:dyDescent="0.25">
      <c r="A147" t="s">
        <v>5</v>
      </c>
      <c r="B147">
        <v>5.03</v>
      </c>
    </row>
    <row r="148" spans="1:2" x14ac:dyDescent="0.25">
      <c r="A148" t="s">
        <v>5</v>
      </c>
      <c r="B148">
        <v>4.6500000000000004</v>
      </c>
    </row>
    <row r="149" spans="1:2" x14ac:dyDescent="0.25">
      <c r="A149" t="s">
        <v>5</v>
      </c>
      <c r="B149">
        <v>4.6399999999999997</v>
      </c>
    </row>
    <row r="150" spans="1:2" x14ac:dyDescent="0.25">
      <c r="A150" t="s">
        <v>5</v>
      </c>
      <c r="B150">
        <v>4.42</v>
      </c>
    </row>
    <row r="151" spans="1:2" x14ac:dyDescent="0.25">
      <c r="A151" t="s">
        <v>5</v>
      </c>
      <c r="B151">
        <v>4.41</v>
      </c>
    </row>
    <row r="152" spans="1:2" x14ac:dyDescent="0.25">
      <c r="A152" t="s">
        <v>5</v>
      </c>
      <c r="B152">
        <v>4.2300000000000004</v>
      </c>
    </row>
    <row r="153" spans="1:2" x14ac:dyDescent="0.25">
      <c r="A153" t="s">
        <v>5</v>
      </c>
      <c r="B153">
        <v>4.22</v>
      </c>
    </row>
    <row r="154" spans="1:2" x14ac:dyDescent="0.25">
      <c r="A154" t="s">
        <v>5</v>
      </c>
      <c r="B154">
        <v>4.08</v>
      </c>
    </row>
    <row r="155" spans="1:2" x14ac:dyDescent="0.25">
      <c r="A155" t="s">
        <v>5</v>
      </c>
      <c r="B155">
        <v>4.03</v>
      </c>
    </row>
    <row r="156" spans="1:2" x14ac:dyDescent="0.25">
      <c r="A156" t="s">
        <v>5</v>
      </c>
      <c r="B156">
        <v>3.9</v>
      </c>
    </row>
    <row r="157" spans="1:2" x14ac:dyDescent="0.25">
      <c r="A157" t="s">
        <v>5</v>
      </c>
      <c r="B157">
        <v>3.85</v>
      </c>
    </row>
    <row r="158" spans="1:2" x14ac:dyDescent="0.25">
      <c r="A158" t="s">
        <v>5</v>
      </c>
      <c r="B158">
        <v>3.42</v>
      </c>
    </row>
    <row r="159" spans="1:2" x14ac:dyDescent="0.25">
      <c r="A159" t="s">
        <v>5</v>
      </c>
      <c r="B159" s="73">
        <v>3.27</v>
      </c>
    </row>
    <row r="160" spans="1:2" x14ac:dyDescent="0.25">
      <c r="A160" t="s">
        <v>5</v>
      </c>
      <c r="B160" s="73">
        <v>3.01</v>
      </c>
    </row>
    <row r="161" spans="2:2" x14ac:dyDescent="0.25">
      <c r="B161" s="74"/>
    </row>
    <row r="162" spans="2:2" x14ac:dyDescent="0.25">
      <c r="B162" s="74"/>
    </row>
  </sheetData>
  <sortState xmlns:xlrd2="http://schemas.microsoft.com/office/spreadsheetml/2017/richdata2" ref="A1:B160">
    <sortCondition ref="A1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E4B3-7904-4F24-9E7E-3F10DB048DFF}">
  <dimension ref="A1:B77"/>
  <sheetViews>
    <sheetView workbookViewId="0">
      <selection activeCell="E66" sqref="E66"/>
    </sheetView>
  </sheetViews>
  <sheetFormatPr defaultRowHeight="15" x14ac:dyDescent="0.25"/>
  <sheetData>
    <row r="1" spans="1:2" x14ac:dyDescent="0.25">
      <c r="A1" t="s">
        <v>612</v>
      </c>
      <c r="B1">
        <v>4.46</v>
      </c>
    </row>
    <row r="2" spans="1:2" x14ac:dyDescent="0.25">
      <c r="A2" t="s">
        <v>612</v>
      </c>
      <c r="B2">
        <v>3.47</v>
      </c>
    </row>
    <row r="3" spans="1:2" x14ac:dyDescent="0.25">
      <c r="A3" t="s">
        <v>613</v>
      </c>
      <c r="B3">
        <v>4.5999999999999996</v>
      </c>
    </row>
    <row r="4" spans="1:2" x14ac:dyDescent="0.25">
      <c r="A4" t="s">
        <v>613</v>
      </c>
      <c r="B4">
        <v>4.57</v>
      </c>
    </row>
    <row r="5" spans="1:2" x14ac:dyDescent="0.25">
      <c r="A5" t="s">
        <v>613</v>
      </c>
      <c r="B5">
        <v>4.3600000000000003</v>
      </c>
    </row>
    <row r="6" spans="1:2" x14ac:dyDescent="0.25">
      <c r="A6" t="s">
        <v>613</v>
      </c>
      <c r="B6">
        <v>4.3499999999999996</v>
      </c>
    </row>
    <row r="7" spans="1:2" x14ac:dyDescent="0.25">
      <c r="A7" t="s">
        <v>613</v>
      </c>
      <c r="B7">
        <v>4.3499999999999996</v>
      </c>
    </row>
    <row r="8" spans="1:2" x14ac:dyDescent="0.25">
      <c r="A8" t="s">
        <v>613</v>
      </c>
      <c r="B8" s="73">
        <v>3.67</v>
      </c>
    </row>
    <row r="9" spans="1:2" x14ac:dyDescent="0.25">
      <c r="A9" t="s">
        <v>311</v>
      </c>
      <c r="B9">
        <v>3.99</v>
      </c>
    </row>
    <row r="10" spans="1:2" x14ac:dyDescent="0.25">
      <c r="A10" t="s">
        <v>311</v>
      </c>
      <c r="B10">
        <v>3.51</v>
      </c>
    </row>
    <row r="11" spans="1:2" x14ac:dyDescent="0.25">
      <c r="A11" t="s">
        <v>311</v>
      </c>
      <c r="B11">
        <v>2.78</v>
      </c>
    </row>
    <row r="12" spans="1:2" x14ac:dyDescent="0.25">
      <c r="A12" t="s">
        <v>311</v>
      </c>
      <c r="B12" s="73">
        <v>2.67</v>
      </c>
    </row>
    <row r="13" spans="1:2" x14ac:dyDescent="0.25">
      <c r="A13" t="s">
        <v>311</v>
      </c>
      <c r="B13" s="73">
        <v>2.44</v>
      </c>
    </row>
    <row r="14" spans="1:2" x14ac:dyDescent="0.25">
      <c r="A14" t="s">
        <v>6</v>
      </c>
      <c r="B14">
        <v>4.1100000000000003</v>
      </c>
    </row>
    <row r="15" spans="1:2" x14ac:dyDescent="0.25">
      <c r="A15" t="s">
        <v>6</v>
      </c>
      <c r="B15">
        <v>4.03</v>
      </c>
    </row>
    <row r="16" spans="1:2" x14ac:dyDescent="0.25">
      <c r="A16" t="s">
        <v>6</v>
      </c>
      <c r="B16">
        <v>3.83</v>
      </c>
    </row>
    <row r="17" spans="1:2" x14ac:dyDescent="0.25">
      <c r="A17" t="s">
        <v>6</v>
      </c>
      <c r="B17">
        <v>3.39</v>
      </c>
    </row>
    <row r="18" spans="1:2" x14ac:dyDescent="0.25">
      <c r="A18" t="s">
        <v>6</v>
      </c>
      <c r="B18" s="73">
        <v>3.19</v>
      </c>
    </row>
    <row r="19" spans="1:2" x14ac:dyDescent="0.25">
      <c r="A19" t="s">
        <v>6</v>
      </c>
      <c r="B19" s="73">
        <v>2.44</v>
      </c>
    </row>
    <row r="20" spans="1:2" x14ac:dyDescent="0.25">
      <c r="A20" t="s">
        <v>614</v>
      </c>
      <c r="B20">
        <v>3.97</v>
      </c>
    </row>
    <row r="21" spans="1:2" x14ac:dyDescent="0.25">
      <c r="A21" t="s">
        <v>614</v>
      </c>
      <c r="B21">
        <v>3.79</v>
      </c>
    </row>
    <row r="22" spans="1:2" x14ac:dyDescent="0.25">
      <c r="A22" t="s">
        <v>614</v>
      </c>
      <c r="B22">
        <v>3.36</v>
      </c>
    </row>
    <row r="23" spans="1:2" x14ac:dyDescent="0.25">
      <c r="A23" t="s">
        <v>615</v>
      </c>
      <c r="B23">
        <v>4.1399999999999997</v>
      </c>
    </row>
    <row r="24" spans="1:2" x14ac:dyDescent="0.25">
      <c r="A24" t="s">
        <v>615</v>
      </c>
      <c r="B24">
        <v>4.0599999999999996</v>
      </c>
    </row>
    <row r="25" spans="1:2" x14ac:dyDescent="0.25">
      <c r="A25" t="s">
        <v>615</v>
      </c>
      <c r="B25">
        <v>3.86</v>
      </c>
    </row>
    <row r="26" spans="1:2" x14ac:dyDescent="0.25">
      <c r="A26" t="s">
        <v>615</v>
      </c>
      <c r="B26">
        <v>3.71</v>
      </c>
    </row>
    <row r="27" spans="1:2" x14ac:dyDescent="0.25">
      <c r="A27" t="s">
        <v>615</v>
      </c>
      <c r="B27">
        <v>3.62</v>
      </c>
    </row>
    <row r="28" spans="1:2" x14ac:dyDescent="0.25">
      <c r="A28" t="s">
        <v>615</v>
      </c>
      <c r="B28" s="74">
        <v>3.58</v>
      </c>
    </row>
    <row r="29" spans="1:2" x14ac:dyDescent="0.25">
      <c r="A29" t="s">
        <v>615</v>
      </c>
      <c r="B29" s="73">
        <v>3.04</v>
      </c>
    </row>
    <row r="30" spans="1:2" x14ac:dyDescent="0.25">
      <c r="A30" t="s">
        <v>616</v>
      </c>
      <c r="B30">
        <v>3.82</v>
      </c>
    </row>
    <row r="31" spans="1:2" x14ac:dyDescent="0.25">
      <c r="A31" t="s">
        <v>616</v>
      </c>
      <c r="B31">
        <v>3.61</v>
      </c>
    </row>
    <row r="32" spans="1:2" x14ac:dyDescent="0.25">
      <c r="A32" t="s">
        <v>616</v>
      </c>
      <c r="B32">
        <v>3.56</v>
      </c>
    </row>
    <row r="33" spans="1:2" x14ac:dyDescent="0.25">
      <c r="A33" t="s">
        <v>616</v>
      </c>
      <c r="B33">
        <v>3.44</v>
      </c>
    </row>
    <row r="34" spans="1:2" x14ac:dyDescent="0.25">
      <c r="A34" t="s">
        <v>616</v>
      </c>
      <c r="B34">
        <v>3.38</v>
      </c>
    </row>
    <row r="35" spans="1:2" x14ac:dyDescent="0.25">
      <c r="A35" t="s">
        <v>616</v>
      </c>
      <c r="B35">
        <v>2.33</v>
      </c>
    </row>
    <row r="36" spans="1:2" x14ac:dyDescent="0.25">
      <c r="A36" t="s">
        <v>616</v>
      </c>
      <c r="B36" s="73">
        <v>2.0099999999999998</v>
      </c>
    </row>
    <row r="37" spans="1:2" x14ac:dyDescent="0.25">
      <c r="A37" t="s">
        <v>609</v>
      </c>
      <c r="B37">
        <v>3.31</v>
      </c>
    </row>
    <row r="38" spans="1:2" x14ac:dyDescent="0.25">
      <c r="A38" t="s">
        <v>609</v>
      </c>
      <c r="B38">
        <v>2.62</v>
      </c>
    </row>
    <row r="39" spans="1:2" x14ac:dyDescent="0.25">
      <c r="A39" t="s">
        <v>609</v>
      </c>
      <c r="B39" s="73">
        <v>2.08</v>
      </c>
    </row>
    <row r="40" spans="1:2" x14ac:dyDescent="0.25">
      <c r="A40" t="s">
        <v>617</v>
      </c>
      <c r="B40">
        <v>3.65</v>
      </c>
    </row>
    <row r="41" spans="1:2" x14ac:dyDescent="0.25">
      <c r="A41" t="s">
        <v>618</v>
      </c>
      <c r="B41">
        <v>3.79</v>
      </c>
    </row>
    <row r="42" spans="1:2" x14ac:dyDescent="0.25">
      <c r="A42" t="s">
        <v>619</v>
      </c>
      <c r="B42">
        <v>5.53</v>
      </c>
    </row>
    <row r="43" spans="1:2" x14ac:dyDescent="0.25">
      <c r="A43" t="s">
        <v>619</v>
      </c>
      <c r="B43">
        <v>4.96</v>
      </c>
    </row>
    <row r="44" spans="1:2" x14ac:dyDescent="0.25">
      <c r="A44" t="s">
        <v>619</v>
      </c>
      <c r="B44" s="73">
        <v>2.81</v>
      </c>
    </row>
    <row r="45" spans="1:2" x14ac:dyDescent="0.25">
      <c r="A45" t="s">
        <v>620</v>
      </c>
      <c r="B45">
        <v>5.26</v>
      </c>
    </row>
    <row r="46" spans="1:2" x14ac:dyDescent="0.25">
      <c r="A46" t="s">
        <v>620</v>
      </c>
      <c r="B46">
        <v>5.25</v>
      </c>
    </row>
    <row r="47" spans="1:2" x14ac:dyDescent="0.25">
      <c r="A47" t="s">
        <v>620</v>
      </c>
      <c r="B47">
        <v>4.8499999999999996</v>
      </c>
    </row>
    <row r="48" spans="1:2" x14ac:dyDescent="0.25">
      <c r="A48" t="s">
        <v>620</v>
      </c>
      <c r="B48">
        <v>4.71</v>
      </c>
    </row>
    <row r="49" spans="1:2" x14ac:dyDescent="0.25">
      <c r="A49" t="s">
        <v>620</v>
      </c>
      <c r="B49">
        <v>4.6399999999999997</v>
      </c>
    </row>
    <row r="50" spans="1:2" x14ac:dyDescent="0.25">
      <c r="A50" t="s">
        <v>620</v>
      </c>
      <c r="B50" s="73">
        <v>4.49</v>
      </c>
    </row>
    <row r="51" spans="1:2" x14ac:dyDescent="0.25">
      <c r="A51" t="s">
        <v>312</v>
      </c>
      <c r="B51">
        <v>4.88</v>
      </c>
    </row>
    <row r="52" spans="1:2" x14ac:dyDescent="0.25">
      <c r="A52" t="s">
        <v>312</v>
      </c>
      <c r="B52">
        <v>4.5999999999999996</v>
      </c>
    </row>
    <row r="53" spans="1:2" x14ac:dyDescent="0.25">
      <c r="A53" t="s">
        <v>312</v>
      </c>
      <c r="B53">
        <v>4.17</v>
      </c>
    </row>
    <row r="54" spans="1:2" x14ac:dyDescent="0.25">
      <c r="A54" t="s">
        <v>4</v>
      </c>
      <c r="B54">
        <v>5.49</v>
      </c>
    </row>
    <row r="55" spans="1:2" x14ac:dyDescent="0.25">
      <c r="A55" t="s">
        <v>4</v>
      </c>
      <c r="B55">
        <v>5.28</v>
      </c>
    </row>
    <row r="56" spans="1:2" x14ac:dyDescent="0.25">
      <c r="A56" t="s">
        <v>4</v>
      </c>
      <c r="B56">
        <v>5.28</v>
      </c>
    </row>
    <row r="57" spans="1:2" x14ac:dyDescent="0.25">
      <c r="A57" t="s">
        <v>4</v>
      </c>
      <c r="B57">
        <v>5.17</v>
      </c>
    </row>
    <row r="58" spans="1:2" x14ac:dyDescent="0.25">
      <c r="A58" t="s">
        <v>4</v>
      </c>
      <c r="B58">
        <v>5.15</v>
      </c>
    </row>
    <row r="59" spans="1:2" x14ac:dyDescent="0.25">
      <c r="A59" t="s">
        <v>4</v>
      </c>
      <c r="B59">
        <v>5.03</v>
      </c>
    </row>
    <row r="60" spans="1:2" x14ac:dyDescent="0.25">
      <c r="A60" t="s">
        <v>4</v>
      </c>
      <c r="B60">
        <v>4.79</v>
      </c>
    </row>
    <row r="61" spans="1:2" x14ac:dyDescent="0.25">
      <c r="A61" t="s">
        <v>4</v>
      </c>
      <c r="B61">
        <v>4.6900000000000004</v>
      </c>
    </row>
    <row r="62" spans="1:2" x14ac:dyDescent="0.25">
      <c r="A62" t="s">
        <v>4</v>
      </c>
      <c r="B62">
        <v>4.6500000000000004</v>
      </c>
    </row>
    <row r="63" spans="1:2" x14ac:dyDescent="0.25">
      <c r="A63" t="s">
        <v>4</v>
      </c>
      <c r="B63">
        <v>4.62</v>
      </c>
    </row>
    <row r="64" spans="1:2" x14ac:dyDescent="0.25">
      <c r="A64" t="s">
        <v>4</v>
      </c>
      <c r="B64" s="73">
        <v>3.53</v>
      </c>
    </row>
    <row r="65" spans="1:2" x14ac:dyDescent="0.25">
      <c r="A65" t="s">
        <v>621</v>
      </c>
      <c r="B65">
        <v>4.74</v>
      </c>
    </row>
    <row r="66" spans="1:2" x14ac:dyDescent="0.25">
      <c r="A66" t="s">
        <v>622</v>
      </c>
      <c r="B66">
        <v>1.33</v>
      </c>
    </row>
    <row r="67" spans="1:2" x14ac:dyDescent="0.25">
      <c r="A67" t="s">
        <v>622</v>
      </c>
      <c r="B67" s="73">
        <v>1.22</v>
      </c>
    </row>
    <row r="68" spans="1:2" x14ac:dyDescent="0.25">
      <c r="A68" t="s">
        <v>623</v>
      </c>
      <c r="B68">
        <v>2.89</v>
      </c>
    </row>
    <row r="69" spans="1:2" x14ac:dyDescent="0.25">
      <c r="A69" t="s">
        <v>623</v>
      </c>
      <c r="B69" s="73">
        <v>1.97</v>
      </c>
    </row>
    <row r="70" spans="1:2" x14ac:dyDescent="0.25">
      <c r="A70" t="s">
        <v>624</v>
      </c>
      <c r="B70">
        <v>2.67</v>
      </c>
    </row>
    <row r="71" spans="1:2" x14ac:dyDescent="0.25">
      <c r="A71" t="s">
        <v>624</v>
      </c>
      <c r="B71">
        <v>2.4900000000000002</v>
      </c>
    </row>
    <row r="72" spans="1:2" x14ac:dyDescent="0.25">
      <c r="A72" t="s">
        <v>624</v>
      </c>
      <c r="B72">
        <v>2.42</v>
      </c>
    </row>
    <row r="73" spans="1:2" x14ac:dyDescent="0.25">
      <c r="A73" t="s">
        <v>624</v>
      </c>
      <c r="B73">
        <v>2.39</v>
      </c>
    </row>
    <row r="74" spans="1:2" x14ac:dyDescent="0.25">
      <c r="A74" t="s">
        <v>624</v>
      </c>
      <c r="B74" s="73">
        <v>1.79</v>
      </c>
    </row>
    <row r="75" spans="1:2" x14ac:dyDescent="0.25">
      <c r="A75" t="s">
        <v>625</v>
      </c>
      <c r="B75">
        <v>1.99</v>
      </c>
    </row>
    <row r="76" spans="1:2" x14ac:dyDescent="0.25">
      <c r="A76" t="s">
        <v>626</v>
      </c>
      <c r="B76">
        <v>2.4700000000000002</v>
      </c>
    </row>
    <row r="77" spans="1:2" x14ac:dyDescent="0.25">
      <c r="A77" t="s">
        <v>627</v>
      </c>
      <c r="B77">
        <v>2.78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36"/>
  <sheetViews>
    <sheetView topLeftCell="A109" workbookViewId="0">
      <selection activeCell="H26" sqref="H26"/>
    </sheetView>
  </sheetViews>
  <sheetFormatPr defaultRowHeight="15" x14ac:dyDescent="0.25"/>
  <cols>
    <col min="1" max="1" width="9.5703125" bestFit="1" customWidth="1"/>
    <col min="2" max="2" width="24.140625" bestFit="1" customWidth="1"/>
    <col min="3" max="3" width="36.5703125" bestFit="1" customWidth="1"/>
    <col min="4" max="5" width="9.5703125" bestFit="1" customWidth="1"/>
    <col min="6" max="6" width="12.7109375" bestFit="1" customWidth="1"/>
    <col min="7" max="7" width="20.28515625" bestFit="1" customWidth="1"/>
    <col min="8" max="8" width="19.42578125" bestFit="1" customWidth="1"/>
    <col min="9" max="10" width="9.7109375" bestFit="1" customWidth="1"/>
    <col min="11" max="11" width="12.42578125" bestFit="1" customWidth="1"/>
    <col min="12" max="15" width="9.28515625" bestFit="1" customWidth="1"/>
  </cols>
  <sheetData>
    <row r="2" spans="1:10" x14ac:dyDescent="0.25">
      <c r="A2" s="42">
        <v>1</v>
      </c>
      <c r="B2" s="43" t="s">
        <v>464</v>
      </c>
      <c r="C2" s="42" t="s">
        <v>18</v>
      </c>
      <c r="D2" s="42" t="s">
        <v>19</v>
      </c>
      <c r="E2" s="42" t="s">
        <v>465</v>
      </c>
      <c r="F2" s="42" t="s">
        <v>21</v>
      </c>
      <c r="G2" s="42">
        <v>697</v>
      </c>
      <c r="H2" s="42">
        <v>46</v>
      </c>
      <c r="I2" s="42">
        <v>44</v>
      </c>
      <c r="J2" s="42">
        <v>4.84</v>
      </c>
    </row>
    <row r="3" spans="1:10" x14ac:dyDescent="0.25">
      <c r="A3" s="42">
        <v>2</v>
      </c>
      <c r="B3" s="43" t="s">
        <v>466</v>
      </c>
      <c r="C3" s="42" t="s">
        <v>22</v>
      </c>
      <c r="D3" s="42" t="s">
        <v>19</v>
      </c>
      <c r="E3" s="42" t="s">
        <v>465</v>
      </c>
      <c r="F3" s="42" t="s">
        <v>21</v>
      </c>
      <c r="G3" s="42">
        <v>595</v>
      </c>
      <c r="H3" s="42">
        <v>18</v>
      </c>
      <c r="I3" s="42">
        <v>32</v>
      </c>
      <c r="J3" s="42">
        <v>4.13</v>
      </c>
    </row>
    <row r="4" spans="1:10" x14ac:dyDescent="0.25">
      <c r="A4" s="42">
        <v>3</v>
      </c>
      <c r="B4" s="43" t="s">
        <v>101</v>
      </c>
      <c r="C4" s="42" t="s">
        <v>42</v>
      </c>
      <c r="D4" s="42" t="s">
        <v>19</v>
      </c>
      <c r="E4" s="42" t="s">
        <v>465</v>
      </c>
      <c r="F4" s="42" t="s">
        <v>21</v>
      </c>
      <c r="G4" s="42">
        <v>590</v>
      </c>
      <c r="H4" s="42">
        <v>16</v>
      </c>
      <c r="I4" s="42">
        <v>37</v>
      </c>
      <c r="J4" s="42">
        <v>4.0999999999999996</v>
      </c>
    </row>
    <row r="5" spans="1:10" x14ac:dyDescent="0.25">
      <c r="A5" s="42">
        <v>4</v>
      </c>
      <c r="B5" s="43" t="s">
        <v>467</v>
      </c>
      <c r="C5" s="42" t="s">
        <v>33</v>
      </c>
      <c r="D5" s="42" t="s">
        <v>19</v>
      </c>
      <c r="E5" s="42" t="s">
        <v>465</v>
      </c>
      <c r="F5" s="42" t="s">
        <v>21</v>
      </c>
      <c r="G5" s="42">
        <v>567</v>
      </c>
      <c r="H5" s="42">
        <v>16</v>
      </c>
      <c r="I5" s="42">
        <v>41</v>
      </c>
      <c r="J5" s="42">
        <v>3.94</v>
      </c>
    </row>
    <row r="6" spans="1:10" x14ac:dyDescent="0.25">
      <c r="A6" s="42">
        <v>5</v>
      </c>
      <c r="B6" s="43" t="s">
        <v>468</v>
      </c>
      <c r="C6" s="42" t="s">
        <v>25</v>
      </c>
      <c r="D6" s="42" t="s">
        <v>19</v>
      </c>
      <c r="E6" s="42" t="s">
        <v>465</v>
      </c>
      <c r="F6" s="42" t="s">
        <v>21</v>
      </c>
      <c r="G6" s="42">
        <v>554</v>
      </c>
      <c r="H6" s="42">
        <v>17</v>
      </c>
      <c r="I6" s="42">
        <v>24</v>
      </c>
      <c r="J6" s="42">
        <v>3.85</v>
      </c>
    </row>
    <row r="7" spans="1:10" x14ac:dyDescent="0.25">
      <c r="A7" s="42">
        <v>6</v>
      </c>
      <c r="B7" s="43" t="s">
        <v>469</v>
      </c>
      <c r="C7" s="42" t="s">
        <v>22</v>
      </c>
      <c r="D7" s="42" t="s">
        <v>19</v>
      </c>
      <c r="E7" s="42" t="s">
        <v>465</v>
      </c>
      <c r="F7" s="42" t="s">
        <v>21</v>
      </c>
      <c r="G7" s="42">
        <v>498</v>
      </c>
      <c r="H7" s="42">
        <v>12</v>
      </c>
      <c r="I7" s="42">
        <v>25</v>
      </c>
      <c r="J7" s="42">
        <v>3.46</v>
      </c>
    </row>
    <row r="8" spans="1:10" x14ac:dyDescent="0.25">
      <c r="A8" s="42">
        <v>7</v>
      </c>
      <c r="B8" s="43" t="s">
        <v>470</v>
      </c>
      <c r="C8" s="42" t="s">
        <v>471</v>
      </c>
      <c r="D8" s="42" t="s">
        <v>19</v>
      </c>
      <c r="E8" s="42" t="s">
        <v>465</v>
      </c>
      <c r="F8" s="42" t="s">
        <v>21</v>
      </c>
      <c r="G8" s="42">
        <v>399</v>
      </c>
      <c r="H8" s="42">
        <v>3</v>
      </c>
      <c r="I8" s="42">
        <v>11</v>
      </c>
      <c r="J8" s="42">
        <v>2.77</v>
      </c>
    </row>
    <row r="9" spans="1:10" x14ac:dyDescent="0.25">
      <c r="A9" s="42">
        <v>1</v>
      </c>
      <c r="B9" s="43" t="s">
        <v>472</v>
      </c>
      <c r="C9" s="42" t="s">
        <v>18</v>
      </c>
      <c r="D9" s="42" t="s">
        <v>19</v>
      </c>
      <c r="E9" s="42" t="s">
        <v>473</v>
      </c>
      <c r="F9" s="42" t="s">
        <v>21</v>
      </c>
      <c r="G9" s="42">
        <v>694</v>
      </c>
      <c r="H9" s="42">
        <v>40</v>
      </c>
      <c r="I9" s="42">
        <v>49</v>
      </c>
      <c r="J9" s="42">
        <v>4.82</v>
      </c>
    </row>
    <row r="10" spans="1:10" x14ac:dyDescent="0.25">
      <c r="A10" s="42">
        <v>2</v>
      </c>
      <c r="B10" s="43" t="s">
        <v>474</v>
      </c>
      <c r="C10" s="42" t="s">
        <v>42</v>
      </c>
      <c r="D10" s="42" t="s">
        <v>19</v>
      </c>
      <c r="E10" s="42" t="s">
        <v>473</v>
      </c>
      <c r="F10" s="42" t="s">
        <v>21</v>
      </c>
      <c r="G10" s="42">
        <v>677</v>
      </c>
      <c r="H10" s="42">
        <v>36</v>
      </c>
      <c r="I10" s="42">
        <v>45</v>
      </c>
      <c r="J10" s="42">
        <v>4.7</v>
      </c>
    </row>
    <row r="11" spans="1:10" x14ac:dyDescent="0.25">
      <c r="A11" s="42">
        <v>3</v>
      </c>
      <c r="B11" s="43" t="s">
        <v>475</v>
      </c>
      <c r="C11" s="42" t="s">
        <v>27</v>
      </c>
      <c r="D11" s="42" t="s">
        <v>19</v>
      </c>
      <c r="E11" s="42" t="s">
        <v>473</v>
      </c>
      <c r="F11" s="42" t="s">
        <v>21</v>
      </c>
      <c r="G11" s="42">
        <v>668</v>
      </c>
      <c r="H11" s="42">
        <v>40</v>
      </c>
      <c r="I11" s="42">
        <v>34</v>
      </c>
      <c r="J11" s="42">
        <v>4.6399999999999997</v>
      </c>
    </row>
    <row r="12" spans="1:10" x14ac:dyDescent="0.25">
      <c r="A12" s="42">
        <v>4</v>
      </c>
      <c r="B12" s="43" t="s">
        <v>476</v>
      </c>
      <c r="C12" s="42" t="s">
        <v>29</v>
      </c>
      <c r="D12" s="42" t="s">
        <v>19</v>
      </c>
      <c r="E12" s="42" t="s">
        <v>473</v>
      </c>
      <c r="F12" s="42" t="s">
        <v>21</v>
      </c>
      <c r="G12" s="42">
        <v>663</v>
      </c>
      <c r="H12" s="42">
        <v>30</v>
      </c>
      <c r="I12" s="42">
        <v>45</v>
      </c>
      <c r="J12" s="42">
        <v>4.5999999999999996</v>
      </c>
    </row>
    <row r="13" spans="1:10" x14ac:dyDescent="0.25">
      <c r="A13" s="42">
        <v>5</v>
      </c>
      <c r="B13" s="43" t="s">
        <v>477</v>
      </c>
      <c r="C13" s="42" t="s">
        <v>471</v>
      </c>
      <c r="D13" s="42" t="s">
        <v>19</v>
      </c>
      <c r="E13" s="42" t="s">
        <v>473</v>
      </c>
      <c r="F13" s="42" t="s">
        <v>21</v>
      </c>
      <c r="G13" s="42">
        <v>610</v>
      </c>
      <c r="H13" s="42">
        <v>22</v>
      </c>
      <c r="I13" s="42">
        <v>37</v>
      </c>
      <c r="J13" s="42">
        <v>4.24</v>
      </c>
    </row>
    <row r="14" spans="1:10" x14ac:dyDescent="0.25">
      <c r="A14" s="42">
        <v>6</v>
      </c>
      <c r="B14" s="43" t="s">
        <v>478</v>
      </c>
      <c r="C14" s="42" t="s">
        <v>471</v>
      </c>
      <c r="D14" s="42" t="s">
        <v>19</v>
      </c>
      <c r="E14" s="42" t="s">
        <v>473</v>
      </c>
      <c r="F14" s="42" t="s">
        <v>21</v>
      </c>
      <c r="G14" s="42">
        <v>600</v>
      </c>
      <c r="H14" s="42">
        <v>27</v>
      </c>
      <c r="I14" s="42">
        <v>31</v>
      </c>
      <c r="J14" s="42">
        <v>4.17</v>
      </c>
    </row>
    <row r="15" spans="1:10" x14ac:dyDescent="0.25">
      <c r="A15" s="42">
        <v>7</v>
      </c>
      <c r="B15" s="43" t="s">
        <v>479</v>
      </c>
      <c r="C15" s="42" t="s">
        <v>31</v>
      </c>
      <c r="D15" s="42" t="s">
        <v>19</v>
      </c>
      <c r="E15" s="42" t="s">
        <v>473</v>
      </c>
      <c r="F15" s="42" t="s">
        <v>21</v>
      </c>
      <c r="G15" s="42">
        <v>596</v>
      </c>
      <c r="H15" s="42">
        <v>19</v>
      </c>
      <c r="I15" s="42">
        <v>39</v>
      </c>
      <c r="J15" s="42">
        <v>4.1399999999999997</v>
      </c>
    </row>
    <row r="16" spans="1:10" x14ac:dyDescent="0.25">
      <c r="A16" s="42">
        <v>8</v>
      </c>
      <c r="B16" s="43" t="s">
        <v>480</v>
      </c>
      <c r="C16" s="42" t="s">
        <v>30</v>
      </c>
      <c r="D16" s="42" t="s">
        <v>19</v>
      </c>
      <c r="E16" s="42" t="s">
        <v>473</v>
      </c>
      <c r="F16" s="42" t="s">
        <v>21</v>
      </c>
      <c r="G16" s="42">
        <v>587</v>
      </c>
      <c r="H16" s="42">
        <v>15</v>
      </c>
      <c r="I16" s="42">
        <v>35</v>
      </c>
      <c r="J16" s="42">
        <v>4.08</v>
      </c>
    </row>
    <row r="17" spans="1:14" x14ac:dyDescent="0.25">
      <c r="A17" s="42">
        <v>9</v>
      </c>
      <c r="B17" s="43" t="s">
        <v>481</v>
      </c>
      <c r="C17" s="42" t="s">
        <v>30</v>
      </c>
      <c r="D17" s="42" t="s">
        <v>19</v>
      </c>
      <c r="E17" s="42" t="s">
        <v>473</v>
      </c>
      <c r="F17" s="42" t="s">
        <v>21</v>
      </c>
      <c r="G17" s="42">
        <v>557</v>
      </c>
      <c r="H17" s="42">
        <v>12</v>
      </c>
      <c r="I17" s="42">
        <v>29</v>
      </c>
      <c r="J17" s="42">
        <v>3.87</v>
      </c>
    </row>
    <row r="18" spans="1:14" x14ac:dyDescent="0.25">
      <c r="A18" s="42">
        <v>10</v>
      </c>
      <c r="B18" s="43" t="s">
        <v>482</v>
      </c>
      <c r="C18" s="42" t="s">
        <v>18</v>
      </c>
      <c r="D18" s="42" t="s">
        <v>19</v>
      </c>
      <c r="E18" s="42" t="s">
        <v>473</v>
      </c>
      <c r="F18" s="42" t="s">
        <v>21</v>
      </c>
      <c r="G18" s="42">
        <v>538</v>
      </c>
      <c r="H18" s="42">
        <v>9</v>
      </c>
      <c r="I18" s="42">
        <v>32</v>
      </c>
      <c r="J18" s="42">
        <v>3.74</v>
      </c>
    </row>
    <row r="19" spans="1:14" x14ac:dyDescent="0.25">
      <c r="A19" s="42">
        <v>11</v>
      </c>
      <c r="B19" s="43" t="s">
        <v>483</v>
      </c>
      <c r="C19" s="42" t="s">
        <v>471</v>
      </c>
      <c r="D19" s="42" t="s">
        <v>19</v>
      </c>
      <c r="E19" s="42" t="s">
        <v>473</v>
      </c>
      <c r="F19" s="42" t="s">
        <v>21</v>
      </c>
      <c r="G19" s="42">
        <v>532</v>
      </c>
      <c r="H19" s="42">
        <v>13</v>
      </c>
      <c r="I19" s="42">
        <v>19</v>
      </c>
      <c r="J19" s="42">
        <v>3.69</v>
      </c>
    </row>
    <row r="20" spans="1:14" x14ac:dyDescent="0.25">
      <c r="A20" s="42">
        <v>1</v>
      </c>
      <c r="B20" s="43" t="s">
        <v>484</v>
      </c>
      <c r="C20" s="42" t="s">
        <v>22</v>
      </c>
      <c r="D20" s="42" t="s">
        <v>19</v>
      </c>
      <c r="E20" s="42" t="s">
        <v>485</v>
      </c>
      <c r="F20" s="42" t="s">
        <v>21</v>
      </c>
      <c r="G20" s="42">
        <v>523</v>
      </c>
      <c r="H20" s="42">
        <v>6</v>
      </c>
      <c r="I20" s="42">
        <v>35</v>
      </c>
      <c r="J20" s="42">
        <v>3.63</v>
      </c>
      <c r="L20" t="s">
        <v>639</v>
      </c>
      <c r="M20" s="42">
        <v>503</v>
      </c>
      <c r="N20" s="85">
        <f>M20/144</f>
        <v>3.4930555555555554</v>
      </c>
    </row>
    <row r="21" spans="1:14" x14ac:dyDescent="0.25">
      <c r="A21" s="42">
        <v>2</v>
      </c>
      <c r="B21" s="43" t="s">
        <v>486</v>
      </c>
      <c r="C21" s="42" t="s">
        <v>25</v>
      </c>
      <c r="D21" s="42" t="s">
        <v>19</v>
      </c>
      <c r="E21" s="42" t="s">
        <v>485</v>
      </c>
      <c r="F21" s="42" t="s">
        <v>21</v>
      </c>
      <c r="G21" s="42">
        <v>503</v>
      </c>
      <c r="H21" s="42">
        <v>9</v>
      </c>
      <c r="I21" s="42">
        <v>25</v>
      </c>
      <c r="J21" s="42">
        <v>3.49</v>
      </c>
      <c r="N21" s="85">
        <f t="shared" ref="N21:N84" si="0">M21/144</f>
        <v>0</v>
      </c>
    </row>
    <row r="22" spans="1:14" x14ac:dyDescent="0.25">
      <c r="A22" s="42">
        <v>3</v>
      </c>
      <c r="B22" s="43" t="s">
        <v>487</v>
      </c>
      <c r="C22" s="42" t="s">
        <v>22</v>
      </c>
      <c r="D22" s="42" t="s">
        <v>19</v>
      </c>
      <c r="E22" s="42" t="s">
        <v>485</v>
      </c>
      <c r="F22" s="42" t="s">
        <v>21</v>
      </c>
      <c r="G22" s="42">
        <v>492</v>
      </c>
      <c r="H22" s="42">
        <v>8</v>
      </c>
      <c r="I22" s="42">
        <v>16</v>
      </c>
      <c r="J22" s="42">
        <v>3.42</v>
      </c>
      <c r="N22" s="85">
        <f t="shared" si="0"/>
        <v>0</v>
      </c>
    </row>
    <row r="23" spans="1:14" x14ac:dyDescent="0.25">
      <c r="A23" s="42">
        <v>4</v>
      </c>
      <c r="B23" s="43" t="s">
        <v>488</v>
      </c>
      <c r="C23" s="42" t="s">
        <v>489</v>
      </c>
      <c r="D23" s="42" t="s">
        <v>19</v>
      </c>
      <c r="E23" s="42" t="s">
        <v>485</v>
      </c>
      <c r="F23" s="42" t="s">
        <v>21</v>
      </c>
      <c r="G23" s="42">
        <v>482</v>
      </c>
      <c r="H23" s="42">
        <v>4</v>
      </c>
      <c r="I23" s="42">
        <v>28</v>
      </c>
      <c r="J23" s="42">
        <v>3.35</v>
      </c>
      <c r="L23" t="s">
        <v>639</v>
      </c>
      <c r="M23" s="42">
        <v>482</v>
      </c>
      <c r="N23" s="85">
        <f t="shared" si="0"/>
        <v>3.3472222222222223</v>
      </c>
    </row>
    <row r="24" spans="1:14" x14ac:dyDescent="0.25">
      <c r="A24" s="42">
        <v>1</v>
      </c>
      <c r="B24" s="43" t="s">
        <v>490</v>
      </c>
      <c r="C24" s="42" t="s">
        <v>46</v>
      </c>
      <c r="D24" s="42" t="s">
        <v>19</v>
      </c>
      <c r="E24" s="42" t="s">
        <v>44</v>
      </c>
      <c r="F24" s="42" t="s">
        <v>21</v>
      </c>
      <c r="G24" s="42">
        <v>680</v>
      </c>
      <c r="H24" s="42">
        <v>36</v>
      </c>
      <c r="I24" s="42">
        <v>39</v>
      </c>
      <c r="J24" s="42">
        <v>4.72</v>
      </c>
      <c r="L24" t="s">
        <v>643</v>
      </c>
      <c r="M24" s="42">
        <v>680</v>
      </c>
      <c r="N24" s="85">
        <f t="shared" si="0"/>
        <v>4.7222222222222223</v>
      </c>
    </row>
    <row r="25" spans="1:14" x14ac:dyDescent="0.25">
      <c r="A25" s="42">
        <v>2</v>
      </c>
      <c r="B25" s="43" t="s">
        <v>491</v>
      </c>
      <c r="C25" s="42" t="s">
        <v>61</v>
      </c>
      <c r="D25" s="42" t="s">
        <v>19</v>
      </c>
      <c r="E25" s="42" t="s">
        <v>44</v>
      </c>
      <c r="F25" s="42" t="s">
        <v>21</v>
      </c>
      <c r="G25" s="42">
        <v>641</v>
      </c>
      <c r="H25" s="42">
        <v>23</v>
      </c>
      <c r="I25" s="42">
        <v>46</v>
      </c>
      <c r="J25" s="42">
        <v>4.45</v>
      </c>
      <c r="N25" s="85">
        <f t="shared" si="0"/>
        <v>0</v>
      </c>
    </row>
    <row r="26" spans="1:14" x14ac:dyDescent="0.25">
      <c r="A26" s="42">
        <v>3</v>
      </c>
      <c r="B26" s="43" t="s">
        <v>492</v>
      </c>
      <c r="C26" s="42" t="s">
        <v>35</v>
      </c>
      <c r="D26" s="42" t="s">
        <v>19</v>
      </c>
      <c r="E26" s="42" t="s">
        <v>44</v>
      </c>
      <c r="F26" s="42" t="s">
        <v>21</v>
      </c>
      <c r="G26" s="42">
        <v>606</v>
      </c>
      <c r="H26" s="42">
        <v>19</v>
      </c>
      <c r="I26" s="42">
        <v>35</v>
      </c>
      <c r="J26" s="42">
        <v>4.21</v>
      </c>
      <c r="N26" s="85">
        <f t="shared" si="0"/>
        <v>0</v>
      </c>
    </row>
    <row r="27" spans="1:14" x14ac:dyDescent="0.25">
      <c r="A27" s="42">
        <v>4</v>
      </c>
      <c r="B27" s="43" t="s">
        <v>493</v>
      </c>
      <c r="C27" s="42" t="s">
        <v>35</v>
      </c>
      <c r="D27" s="42" t="s">
        <v>19</v>
      </c>
      <c r="E27" s="42" t="s">
        <v>44</v>
      </c>
      <c r="F27" s="42" t="s">
        <v>21</v>
      </c>
      <c r="G27" s="42">
        <v>603</v>
      </c>
      <c r="H27" s="42">
        <v>17</v>
      </c>
      <c r="I27" s="42">
        <v>42</v>
      </c>
      <c r="J27" s="42">
        <v>4.1900000000000004</v>
      </c>
      <c r="N27" s="85">
        <f t="shared" si="0"/>
        <v>0</v>
      </c>
    </row>
    <row r="28" spans="1:14" x14ac:dyDescent="0.25">
      <c r="A28" s="42">
        <v>5</v>
      </c>
      <c r="B28" s="43" t="s">
        <v>494</v>
      </c>
      <c r="C28" s="42" t="s">
        <v>46</v>
      </c>
      <c r="D28" s="42" t="s">
        <v>19</v>
      </c>
      <c r="E28" s="42" t="s">
        <v>44</v>
      </c>
      <c r="F28" s="42" t="s">
        <v>21</v>
      </c>
      <c r="G28" s="42">
        <v>601</v>
      </c>
      <c r="H28" s="42">
        <v>20</v>
      </c>
      <c r="I28" s="42">
        <v>35</v>
      </c>
      <c r="J28" s="42">
        <v>4.17</v>
      </c>
      <c r="L28" t="s">
        <v>643</v>
      </c>
      <c r="M28" s="42">
        <v>601</v>
      </c>
      <c r="N28" s="85">
        <f t="shared" si="0"/>
        <v>4.1736111111111107</v>
      </c>
    </row>
    <row r="29" spans="1:14" x14ac:dyDescent="0.25">
      <c r="A29" s="42">
        <v>6</v>
      </c>
      <c r="B29" s="43" t="s">
        <v>495</v>
      </c>
      <c r="C29" s="42" t="s">
        <v>32</v>
      </c>
      <c r="D29" s="42" t="s">
        <v>19</v>
      </c>
      <c r="E29" s="42" t="s">
        <v>44</v>
      </c>
      <c r="F29" s="42" t="s">
        <v>21</v>
      </c>
      <c r="G29" s="42">
        <v>584</v>
      </c>
      <c r="H29" s="42">
        <v>17</v>
      </c>
      <c r="I29" s="42">
        <v>28</v>
      </c>
      <c r="J29" s="42">
        <v>4.0599999999999996</v>
      </c>
      <c r="N29" s="85">
        <f t="shared" si="0"/>
        <v>0</v>
      </c>
    </row>
    <row r="30" spans="1:14" x14ac:dyDescent="0.25">
      <c r="A30" s="42">
        <v>7</v>
      </c>
      <c r="B30" s="43" t="s">
        <v>496</v>
      </c>
      <c r="C30" s="42" t="s">
        <v>59</v>
      </c>
      <c r="D30" s="42" t="s">
        <v>19</v>
      </c>
      <c r="E30" s="42" t="s">
        <v>44</v>
      </c>
      <c r="F30" s="42" t="s">
        <v>21</v>
      </c>
      <c r="G30" s="42">
        <v>583</v>
      </c>
      <c r="H30" s="42">
        <v>17</v>
      </c>
      <c r="I30" s="42">
        <v>33</v>
      </c>
      <c r="J30" s="42">
        <v>4.05</v>
      </c>
      <c r="L30" t="s">
        <v>643</v>
      </c>
      <c r="M30" s="42">
        <v>583</v>
      </c>
      <c r="N30" s="85">
        <f t="shared" si="0"/>
        <v>4.0486111111111107</v>
      </c>
    </row>
    <row r="31" spans="1:14" x14ac:dyDescent="0.25">
      <c r="A31" s="42">
        <v>8</v>
      </c>
      <c r="B31" s="43" t="s">
        <v>497</v>
      </c>
      <c r="C31" s="42" t="s">
        <v>50</v>
      </c>
      <c r="D31" s="42" t="s">
        <v>19</v>
      </c>
      <c r="E31" s="42" t="s">
        <v>44</v>
      </c>
      <c r="F31" s="42" t="s">
        <v>21</v>
      </c>
      <c r="G31" s="42">
        <v>566</v>
      </c>
      <c r="H31" s="42">
        <v>18</v>
      </c>
      <c r="I31" s="42">
        <v>22</v>
      </c>
      <c r="J31" s="42">
        <v>3.93</v>
      </c>
      <c r="L31" t="s">
        <v>643</v>
      </c>
      <c r="M31" s="42">
        <v>566</v>
      </c>
      <c r="N31" s="85">
        <f t="shared" si="0"/>
        <v>3.9305555555555554</v>
      </c>
    </row>
    <row r="32" spans="1:14" x14ac:dyDescent="0.25">
      <c r="A32" s="42">
        <v>9</v>
      </c>
      <c r="B32" s="43" t="s">
        <v>498</v>
      </c>
      <c r="C32" s="42" t="s">
        <v>499</v>
      </c>
      <c r="D32" s="42" t="s">
        <v>19</v>
      </c>
      <c r="E32" s="42" t="s">
        <v>44</v>
      </c>
      <c r="F32" s="42" t="s">
        <v>21</v>
      </c>
      <c r="G32" s="42">
        <v>552</v>
      </c>
      <c r="H32" s="42">
        <v>13</v>
      </c>
      <c r="I32" s="42">
        <v>27</v>
      </c>
      <c r="J32" s="42">
        <v>3.83</v>
      </c>
      <c r="N32" s="85">
        <f t="shared" si="0"/>
        <v>0</v>
      </c>
    </row>
    <row r="33" spans="1:14" x14ac:dyDescent="0.25">
      <c r="A33" s="42">
        <v>1</v>
      </c>
      <c r="B33" s="43" t="s">
        <v>500</v>
      </c>
      <c r="C33" s="42" t="s">
        <v>120</v>
      </c>
      <c r="D33" s="42" t="s">
        <v>52</v>
      </c>
      <c r="E33" s="42" t="s">
        <v>465</v>
      </c>
      <c r="F33" s="42" t="s">
        <v>21</v>
      </c>
      <c r="G33" s="42">
        <v>812</v>
      </c>
      <c r="H33" s="42">
        <v>97</v>
      </c>
      <c r="I33" s="42">
        <v>43</v>
      </c>
      <c r="J33" s="42">
        <v>5.64</v>
      </c>
      <c r="N33" s="85">
        <f t="shared" si="0"/>
        <v>0</v>
      </c>
    </row>
    <row r="34" spans="1:14" x14ac:dyDescent="0.25">
      <c r="A34" s="42">
        <v>2</v>
      </c>
      <c r="B34" s="43" t="s">
        <v>501</v>
      </c>
      <c r="C34" s="42" t="s">
        <v>27</v>
      </c>
      <c r="D34" s="42" t="s">
        <v>52</v>
      </c>
      <c r="E34" s="42" t="s">
        <v>465</v>
      </c>
      <c r="F34" s="42" t="s">
        <v>21</v>
      </c>
      <c r="G34" s="42">
        <v>773</v>
      </c>
      <c r="H34" s="42">
        <v>71</v>
      </c>
      <c r="I34" s="42">
        <v>58</v>
      </c>
      <c r="J34" s="42">
        <v>5.37</v>
      </c>
      <c r="N34" s="85">
        <f t="shared" si="0"/>
        <v>0</v>
      </c>
    </row>
    <row r="35" spans="1:14" x14ac:dyDescent="0.25">
      <c r="A35" s="42">
        <v>3</v>
      </c>
      <c r="B35" s="43" t="s">
        <v>502</v>
      </c>
      <c r="C35" s="42" t="s">
        <v>42</v>
      </c>
      <c r="D35" s="42" t="s">
        <v>52</v>
      </c>
      <c r="E35" s="42" t="s">
        <v>465</v>
      </c>
      <c r="F35" s="42" t="s">
        <v>21</v>
      </c>
      <c r="G35" s="42">
        <v>763</v>
      </c>
      <c r="H35" s="42">
        <v>65</v>
      </c>
      <c r="I35" s="42">
        <v>59</v>
      </c>
      <c r="J35" s="42">
        <v>5.3</v>
      </c>
      <c r="N35" s="85">
        <f t="shared" si="0"/>
        <v>0</v>
      </c>
    </row>
    <row r="36" spans="1:14" x14ac:dyDescent="0.25">
      <c r="A36" s="42">
        <v>4</v>
      </c>
      <c r="B36" s="43" t="s">
        <v>503</v>
      </c>
      <c r="C36" s="42" t="s">
        <v>26</v>
      </c>
      <c r="D36" s="42" t="s">
        <v>52</v>
      </c>
      <c r="E36" s="42" t="s">
        <v>465</v>
      </c>
      <c r="F36" s="42" t="s">
        <v>21</v>
      </c>
      <c r="G36" s="42">
        <v>727</v>
      </c>
      <c r="H36" s="42">
        <v>52</v>
      </c>
      <c r="I36" s="42">
        <v>52</v>
      </c>
      <c r="J36" s="42">
        <v>5.05</v>
      </c>
      <c r="N36" s="85">
        <f t="shared" si="0"/>
        <v>0</v>
      </c>
    </row>
    <row r="37" spans="1:14" x14ac:dyDescent="0.25">
      <c r="A37" s="42">
        <v>5</v>
      </c>
      <c r="B37" s="43" t="s">
        <v>139</v>
      </c>
      <c r="C37" s="42" t="s">
        <v>64</v>
      </c>
      <c r="D37" s="42" t="s">
        <v>52</v>
      </c>
      <c r="E37" s="42" t="s">
        <v>465</v>
      </c>
      <c r="F37" s="42" t="s">
        <v>21</v>
      </c>
      <c r="G37" s="42">
        <v>727</v>
      </c>
      <c r="H37" s="42">
        <v>50</v>
      </c>
      <c r="I37" s="42">
        <v>51</v>
      </c>
      <c r="J37" s="42">
        <v>5.05</v>
      </c>
      <c r="N37" s="85">
        <f t="shared" si="0"/>
        <v>0</v>
      </c>
    </row>
    <row r="38" spans="1:14" x14ac:dyDescent="0.25">
      <c r="A38" s="42">
        <v>6</v>
      </c>
      <c r="B38" s="43" t="s">
        <v>504</v>
      </c>
      <c r="C38" s="42" t="s">
        <v>51</v>
      </c>
      <c r="D38" s="42" t="s">
        <v>52</v>
      </c>
      <c r="E38" s="42" t="s">
        <v>465</v>
      </c>
      <c r="F38" s="42" t="s">
        <v>21</v>
      </c>
      <c r="G38" s="42">
        <v>700</v>
      </c>
      <c r="H38" s="42">
        <v>33</v>
      </c>
      <c r="I38" s="42">
        <v>64</v>
      </c>
      <c r="J38" s="42">
        <v>4.8600000000000003</v>
      </c>
      <c r="N38" s="85">
        <f t="shared" si="0"/>
        <v>0</v>
      </c>
    </row>
    <row r="39" spans="1:14" x14ac:dyDescent="0.25">
      <c r="A39" s="42">
        <v>7</v>
      </c>
      <c r="B39" s="43" t="s">
        <v>138</v>
      </c>
      <c r="C39" s="42" t="s">
        <v>94</v>
      </c>
      <c r="D39" s="42" t="s">
        <v>52</v>
      </c>
      <c r="E39" s="42" t="s">
        <v>465</v>
      </c>
      <c r="F39" s="42" t="s">
        <v>21</v>
      </c>
      <c r="G39" s="42">
        <v>699</v>
      </c>
      <c r="H39" s="42">
        <v>40</v>
      </c>
      <c r="I39" s="42">
        <v>50</v>
      </c>
      <c r="J39" s="42">
        <v>4.8499999999999996</v>
      </c>
      <c r="N39" s="85">
        <f t="shared" si="0"/>
        <v>0</v>
      </c>
    </row>
    <row r="40" spans="1:14" x14ac:dyDescent="0.25">
      <c r="A40" s="42">
        <v>8</v>
      </c>
      <c r="B40" s="43" t="s">
        <v>505</v>
      </c>
      <c r="C40" s="42" t="s">
        <v>32</v>
      </c>
      <c r="D40" s="42" t="s">
        <v>52</v>
      </c>
      <c r="E40" s="42" t="s">
        <v>465</v>
      </c>
      <c r="F40" s="42" t="s">
        <v>21</v>
      </c>
      <c r="G40" s="42">
        <v>608</v>
      </c>
      <c r="H40" s="42">
        <v>22</v>
      </c>
      <c r="I40" s="42">
        <v>31</v>
      </c>
      <c r="J40" s="42">
        <v>4.22</v>
      </c>
      <c r="N40" s="85">
        <f t="shared" si="0"/>
        <v>0</v>
      </c>
    </row>
    <row r="41" spans="1:14" x14ac:dyDescent="0.25">
      <c r="A41" s="42">
        <v>9</v>
      </c>
      <c r="B41" s="43" t="s">
        <v>506</v>
      </c>
      <c r="C41" s="42" t="s">
        <v>27</v>
      </c>
      <c r="D41" s="42" t="s">
        <v>52</v>
      </c>
      <c r="E41" s="42" t="s">
        <v>465</v>
      </c>
      <c r="F41" s="42" t="s">
        <v>21</v>
      </c>
      <c r="G41" s="42">
        <v>549</v>
      </c>
      <c r="H41" s="42">
        <v>14</v>
      </c>
      <c r="I41" s="42">
        <v>30</v>
      </c>
      <c r="J41" s="42">
        <v>3.81</v>
      </c>
      <c r="N41" s="85">
        <f t="shared" si="0"/>
        <v>0</v>
      </c>
    </row>
    <row r="42" spans="1:14" x14ac:dyDescent="0.25">
      <c r="A42" s="42">
        <v>1</v>
      </c>
      <c r="B42" s="43" t="s">
        <v>507</v>
      </c>
      <c r="C42" s="42" t="s">
        <v>94</v>
      </c>
      <c r="D42" s="42" t="s">
        <v>52</v>
      </c>
      <c r="E42" s="42" t="s">
        <v>473</v>
      </c>
      <c r="F42" s="42" t="s">
        <v>21</v>
      </c>
      <c r="G42" s="42">
        <v>822</v>
      </c>
      <c r="H42" s="42">
        <v>105</v>
      </c>
      <c r="I42" s="42">
        <v>36</v>
      </c>
      <c r="J42" s="42">
        <v>5.71</v>
      </c>
      <c r="N42" s="85">
        <f t="shared" si="0"/>
        <v>0</v>
      </c>
    </row>
    <row r="43" spans="1:14" x14ac:dyDescent="0.25">
      <c r="A43" s="42">
        <v>2</v>
      </c>
      <c r="B43" s="43" t="s">
        <v>508</v>
      </c>
      <c r="C43" s="42" t="s">
        <v>27</v>
      </c>
      <c r="D43" s="42" t="s">
        <v>52</v>
      </c>
      <c r="E43" s="42" t="s">
        <v>473</v>
      </c>
      <c r="F43" s="42" t="s">
        <v>21</v>
      </c>
      <c r="G43" s="42">
        <v>810</v>
      </c>
      <c r="H43" s="42">
        <v>98</v>
      </c>
      <c r="I43" s="42">
        <v>38</v>
      </c>
      <c r="J43" s="42">
        <v>5.62</v>
      </c>
      <c r="N43" s="85">
        <f t="shared" si="0"/>
        <v>0</v>
      </c>
    </row>
    <row r="44" spans="1:14" x14ac:dyDescent="0.25">
      <c r="A44" s="42">
        <v>3</v>
      </c>
      <c r="B44" s="43" t="s">
        <v>509</v>
      </c>
      <c r="C44" s="42" t="s">
        <v>41</v>
      </c>
      <c r="D44" s="42" t="s">
        <v>52</v>
      </c>
      <c r="E44" s="42" t="s">
        <v>473</v>
      </c>
      <c r="F44" s="42" t="s">
        <v>21</v>
      </c>
      <c r="G44" s="42">
        <v>808</v>
      </c>
      <c r="H44" s="42">
        <v>97</v>
      </c>
      <c r="I44" s="42">
        <v>38</v>
      </c>
      <c r="J44" s="42">
        <v>5.61</v>
      </c>
      <c r="N44" s="85">
        <f t="shared" si="0"/>
        <v>0</v>
      </c>
    </row>
    <row r="45" spans="1:14" x14ac:dyDescent="0.25">
      <c r="A45" s="42">
        <v>4</v>
      </c>
      <c r="B45" s="43" t="s">
        <v>510</v>
      </c>
      <c r="C45" s="42" t="s">
        <v>42</v>
      </c>
      <c r="D45" s="42" t="s">
        <v>52</v>
      </c>
      <c r="E45" s="42" t="s">
        <v>473</v>
      </c>
      <c r="F45" s="42" t="s">
        <v>21</v>
      </c>
      <c r="G45" s="42">
        <v>808</v>
      </c>
      <c r="H45" s="42">
        <v>95</v>
      </c>
      <c r="I45" s="42">
        <v>42</v>
      </c>
      <c r="J45" s="42">
        <v>5.61</v>
      </c>
      <c r="N45" s="85">
        <f t="shared" si="0"/>
        <v>0</v>
      </c>
    </row>
    <row r="46" spans="1:14" x14ac:dyDescent="0.25">
      <c r="A46" s="42">
        <v>5</v>
      </c>
      <c r="B46" s="43" t="s">
        <v>511</v>
      </c>
      <c r="C46" s="42" t="s">
        <v>94</v>
      </c>
      <c r="D46" s="42" t="s">
        <v>52</v>
      </c>
      <c r="E46" s="42" t="s">
        <v>473</v>
      </c>
      <c r="F46" s="42" t="s">
        <v>21</v>
      </c>
      <c r="G46" s="42">
        <v>805</v>
      </c>
      <c r="H46" s="42">
        <v>91</v>
      </c>
      <c r="I46" s="42">
        <v>47</v>
      </c>
      <c r="J46" s="42">
        <v>5.59</v>
      </c>
      <c r="N46" s="85">
        <f t="shared" si="0"/>
        <v>0</v>
      </c>
    </row>
    <row r="47" spans="1:14" x14ac:dyDescent="0.25">
      <c r="A47" s="42">
        <v>6</v>
      </c>
      <c r="B47" s="43" t="s">
        <v>512</v>
      </c>
      <c r="C47" s="42" t="s">
        <v>38</v>
      </c>
      <c r="D47" s="42" t="s">
        <v>52</v>
      </c>
      <c r="E47" s="42" t="s">
        <v>473</v>
      </c>
      <c r="F47" s="42" t="s">
        <v>21</v>
      </c>
      <c r="G47" s="42">
        <v>796</v>
      </c>
      <c r="H47" s="42">
        <v>85</v>
      </c>
      <c r="I47" s="42">
        <v>50</v>
      </c>
      <c r="J47" s="42">
        <v>5.53</v>
      </c>
      <c r="N47" s="85">
        <f t="shared" si="0"/>
        <v>0</v>
      </c>
    </row>
    <row r="48" spans="1:14" x14ac:dyDescent="0.25">
      <c r="A48" s="42">
        <v>7</v>
      </c>
      <c r="B48" s="43" t="s">
        <v>513</v>
      </c>
      <c r="C48" s="42" t="s">
        <v>57</v>
      </c>
      <c r="D48" s="42" t="s">
        <v>52</v>
      </c>
      <c r="E48" s="42" t="s">
        <v>473</v>
      </c>
      <c r="F48" s="42" t="s">
        <v>21</v>
      </c>
      <c r="G48" s="42">
        <v>795</v>
      </c>
      <c r="H48" s="42">
        <v>82</v>
      </c>
      <c r="I48" s="42">
        <v>55</v>
      </c>
      <c r="J48" s="42">
        <v>5.52</v>
      </c>
      <c r="N48" s="85">
        <f t="shared" si="0"/>
        <v>0</v>
      </c>
    </row>
    <row r="49" spans="1:14" x14ac:dyDescent="0.25">
      <c r="A49" s="42">
        <v>8</v>
      </c>
      <c r="B49" s="43" t="s">
        <v>141</v>
      </c>
      <c r="C49" s="42" t="s">
        <v>38</v>
      </c>
      <c r="D49" s="42" t="s">
        <v>52</v>
      </c>
      <c r="E49" s="42" t="s">
        <v>473</v>
      </c>
      <c r="F49" s="42" t="s">
        <v>21</v>
      </c>
      <c r="G49" s="42">
        <v>793</v>
      </c>
      <c r="H49" s="42">
        <v>79</v>
      </c>
      <c r="I49" s="42">
        <v>56</v>
      </c>
      <c r="J49" s="42">
        <v>5.51</v>
      </c>
      <c r="N49" s="85">
        <f t="shared" si="0"/>
        <v>0</v>
      </c>
    </row>
    <row r="50" spans="1:14" x14ac:dyDescent="0.25">
      <c r="A50" s="42">
        <v>9</v>
      </c>
      <c r="B50" s="43" t="s">
        <v>514</v>
      </c>
      <c r="C50" s="42" t="s">
        <v>56</v>
      </c>
      <c r="D50" s="42" t="s">
        <v>52</v>
      </c>
      <c r="E50" s="42" t="s">
        <v>473</v>
      </c>
      <c r="F50" s="42" t="s">
        <v>21</v>
      </c>
      <c r="G50" s="42">
        <v>783</v>
      </c>
      <c r="H50" s="42">
        <v>79</v>
      </c>
      <c r="I50" s="42">
        <v>51</v>
      </c>
      <c r="J50" s="42">
        <v>5.44</v>
      </c>
      <c r="N50" s="85">
        <f t="shared" si="0"/>
        <v>0</v>
      </c>
    </row>
    <row r="51" spans="1:14" x14ac:dyDescent="0.25">
      <c r="A51" s="42">
        <v>10</v>
      </c>
      <c r="B51" s="43" t="s">
        <v>515</v>
      </c>
      <c r="C51" s="42" t="s">
        <v>41</v>
      </c>
      <c r="D51" s="42" t="s">
        <v>52</v>
      </c>
      <c r="E51" s="42" t="s">
        <v>473</v>
      </c>
      <c r="F51" s="42" t="s">
        <v>21</v>
      </c>
      <c r="G51" s="42">
        <v>778</v>
      </c>
      <c r="H51" s="42">
        <v>74</v>
      </c>
      <c r="I51" s="42">
        <v>54</v>
      </c>
      <c r="J51" s="42">
        <v>5.4</v>
      </c>
      <c r="N51" s="85">
        <f t="shared" si="0"/>
        <v>0</v>
      </c>
    </row>
    <row r="52" spans="1:14" x14ac:dyDescent="0.25">
      <c r="A52" s="42">
        <v>11</v>
      </c>
      <c r="B52" s="43" t="s">
        <v>516</v>
      </c>
      <c r="C52" s="42" t="s">
        <v>51</v>
      </c>
      <c r="D52" s="42" t="s">
        <v>52</v>
      </c>
      <c r="E52" s="42" t="s">
        <v>473</v>
      </c>
      <c r="F52" s="42" t="s">
        <v>21</v>
      </c>
      <c r="G52" s="42">
        <v>774</v>
      </c>
      <c r="H52" s="42">
        <v>76</v>
      </c>
      <c r="I52" s="42">
        <v>48</v>
      </c>
      <c r="J52" s="42">
        <v>5.38</v>
      </c>
      <c r="N52" s="85">
        <f t="shared" si="0"/>
        <v>0</v>
      </c>
    </row>
    <row r="53" spans="1:14" x14ac:dyDescent="0.25">
      <c r="A53" s="42">
        <v>12</v>
      </c>
      <c r="B53" s="43" t="s">
        <v>142</v>
      </c>
      <c r="C53" s="42" t="s">
        <v>60</v>
      </c>
      <c r="D53" s="42" t="s">
        <v>52</v>
      </c>
      <c r="E53" s="42" t="s">
        <v>473</v>
      </c>
      <c r="F53" s="42" t="s">
        <v>21</v>
      </c>
      <c r="G53" s="42">
        <v>771</v>
      </c>
      <c r="H53" s="42">
        <v>78</v>
      </c>
      <c r="I53" s="42">
        <v>47</v>
      </c>
      <c r="J53" s="42">
        <v>5.35</v>
      </c>
      <c r="N53" s="85">
        <f t="shared" si="0"/>
        <v>0</v>
      </c>
    </row>
    <row r="54" spans="1:14" x14ac:dyDescent="0.25">
      <c r="A54" s="42">
        <v>13</v>
      </c>
      <c r="B54" s="43" t="s">
        <v>517</v>
      </c>
      <c r="C54" s="42" t="s">
        <v>22</v>
      </c>
      <c r="D54" s="42" t="s">
        <v>52</v>
      </c>
      <c r="E54" s="42" t="s">
        <v>473</v>
      </c>
      <c r="F54" s="42" t="s">
        <v>21</v>
      </c>
      <c r="G54" s="42">
        <v>768</v>
      </c>
      <c r="H54" s="42">
        <v>73</v>
      </c>
      <c r="I54" s="42">
        <v>47</v>
      </c>
      <c r="J54" s="42">
        <v>5.33</v>
      </c>
      <c r="N54" s="85">
        <f t="shared" si="0"/>
        <v>0</v>
      </c>
    </row>
    <row r="55" spans="1:14" x14ac:dyDescent="0.25">
      <c r="A55" s="42">
        <v>14</v>
      </c>
      <c r="B55" s="43" t="s">
        <v>518</v>
      </c>
      <c r="C55" s="42" t="s">
        <v>22</v>
      </c>
      <c r="D55" s="42" t="s">
        <v>52</v>
      </c>
      <c r="E55" s="42" t="s">
        <v>473</v>
      </c>
      <c r="F55" s="42" t="s">
        <v>21</v>
      </c>
      <c r="G55" s="42">
        <v>768</v>
      </c>
      <c r="H55" s="42">
        <v>68</v>
      </c>
      <c r="I55" s="42">
        <v>57</v>
      </c>
      <c r="J55" s="42">
        <v>5.33</v>
      </c>
      <c r="N55" s="85">
        <f t="shared" si="0"/>
        <v>0</v>
      </c>
    </row>
    <row r="56" spans="1:14" x14ac:dyDescent="0.25">
      <c r="A56" s="42">
        <v>15</v>
      </c>
      <c r="B56" s="43" t="s">
        <v>143</v>
      </c>
      <c r="C56" s="42" t="s">
        <v>57</v>
      </c>
      <c r="D56" s="42" t="s">
        <v>52</v>
      </c>
      <c r="E56" s="42" t="s">
        <v>473</v>
      </c>
      <c r="F56" s="42" t="s">
        <v>21</v>
      </c>
      <c r="G56" s="42">
        <v>763</v>
      </c>
      <c r="H56" s="42">
        <v>74</v>
      </c>
      <c r="I56" s="42">
        <v>41</v>
      </c>
      <c r="J56" s="42">
        <v>5.3</v>
      </c>
      <c r="N56" s="85">
        <f t="shared" si="0"/>
        <v>0</v>
      </c>
    </row>
    <row r="57" spans="1:14" x14ac:dyDescent="0.25">
      <c r="A57" s="42">
        <v>16</v>
      </c>
      <c r="B57" s="43" t="s">
        <v>519</v>
      </c>
      <c r="C57" s="42" t="s">
        <v>27</v>
      </c>
      <c r="D57" s="42" t="s">
        <v>52</v>
      </c>
      <c r="E57" s="42" t="s">
        <v>473</v>
      </c>
      <c r="F57" s="42" t="s">
        <v>21</v>
      </c>
      <c r="G57" s="42">
        <v>763</v>
      </c>
      <c r="H57" s="42">
        <v>66</v>
      </c>
      <c r="I57" s="42">
        <v>54</v>
      </c>
      <c r="J57" s="42">
        <v>5.3</v>
      </c>
      <c r="N57" s="85">
        <f t="shared" si="0"/>
        <v>0</v>
      </c>
    </row>
    <row r="58" spans="1:14" x14ac:dyDescent="0.25">
      <c r="A58" s="42">
        <v>17</v>
      </c>
      <c r="B58" s="43" t="s">
        <v>520</v>
      </c>
      <c r="C58" s="42" t="s">
        <v>27</v>
      </c>
      <c r="D58" s="42" t="s">
        <v>52</v>
      </c>
      <c r="E58" s="42" t="s">
        <v>473</v>
      </c>
      <c r="F58" s="42" t="s">
        <v>21</v>
      </c>
      <c r="G58" s="42">
        <v>760</v>
      </c>
      <c r="H58" s="42">
        <v>70</v>
      </c>
      <c r="I58" s="42">
        <v>50</v>
      </c>
      <c r="J58" s="42">
        <v>5.28</v>
      </c>
      <c r="N58" s="85">
        <f t="shared" si="0"/>
        <v>0</v>
      </c>
    </row>
    <row r="59" spans="1:14" x14ac:dyDescent="0.25">
      <c r="A59" s="42">
        <v>18</v>
      </c>
      <c r="B59" s="43" t="s">
        <v>521</v>
      </c>
      <c r="C59" s="42" t="s">
        <v>22</v>
      </c>
      <c r="D59" s="42" t="s">
        <v>52</v>
      </c>
      <c r="E59" s="42" t="s">
        <v>473</v>
      </c>
      <c r="F59" s="42" t="s">
        <v>21</v>
      </c>
      <c r="G59" s="42">
        <v>756</v>
      </c>
      <c r="H59" s="42">
        <v>62</v>
      </c>
      <c r="I59" s="42">
        <v>59</v>
      </c>
      <c r="J59" s="42">
        <v>5.25</v>
      </c>
      <c r="N59" s="85">
        <f t="shared" si="0"/>
        <v>0</v>
      </c>
    </row>
    <row r="60" spans="1:14" x14ac:dyDescent="0.25">
      <c r="A60" s="42">
        <v>19</v>
      </c>
      <c r="B60" s="43" t="s">
        <v>522</v>
      </c>
      <c r="C60" s="42" t="s">
        <v>38</v>
      </c>
      <c r="D60" s="42" t="s">
        <v>52</v>
      </c>
      <c r="E60" s="42" t="s">
        <v>473</v>
      </c>
      <c r="F60" s="42" t="s">
        <v>21</v>
      </c>
      <c r="G60" s="42">
        <v>755</v>
      </c>
      <c r="H60" s="42">
        <v>60</v>
      </c>
      <c r="I60" s="42">
        <v>60</v>
      </c>
      <c r="J60" s="42">
        <v>5.24</v>
      </c>
      <c r="N60" s="85">
        <f t="shared" si="0"/>
        <v>0</v>
      </c>
    </row>
    <row r="61" spans="1:14" x14ac:dyDescent="0.25">
      <c r="A61" s="42">
        <v>20</v>
      </c>
      <c r="B61" s="43" t="s">
        <v>523</v>
      </c>
      <c r="C61" s="42" t="s">
        <v>42</v>
      </c>
      <c r="D61" s="42" t="s">
        <v>52</v>
      </c>
      <c r="E61" s="42" t="s">
        <v>473</v>
      </c>
      <c r="F61" s="42" t="s">
        <v>21</v>
      </c>
      <c r="G61" s="42">
        <v>752</v>
      </c>
      <c r="H61" s="42">
        <v>65</v>
      </c>
      <c r="I61" s="42">
        <v>46</v>
      </c>
      <c r="J61" s="42">
        <v>5.22</v>
      </c>
      <c r="N61" s="85">
        <f t="shared" si="0"/>
        <v>0</v>
      </c>
    </row>
    <row r="62" spans="1:14" x14ac:dyDescent="0.25">
      <c r="A62" s="42">
        <v>21</v>
      </c>
      <c r="B62" s="43" t="s">
        <v>524</v>
      </c>
      <c r="C62" s="42" t="s">
        <v>51</v>
      </c>
      <c r="D62" s="42" t="s">
        <v>52</v>
      </c>
      <c r="E62" s="42" t="s">
        <v>473</v>
      </c>
      <c r="F62" s="42" t="s">
        <v>21</v>
      </c>
      <c r="G62" s="42">
        <v>745</v>
      </c>
      <c r="H62" s="42">
        <v>62</v>
      </c>
      <c r="I62" s="42">
        <v>49</v>
      </c>
      <c r="J62" s="42">
        <v>5.17</v>
      </c>
      <c r="N62" s="85">
        <f t="shared" si="0"/>
        <v>0</v>
      </c>
    </row>
    <row r="63" spans="1:14" x14ac:dyDescent="0.25">
      <c r="A63" s="42">
        <v>22</v>
      </c>
      <c r="B63" s="43" t="s">
        <v>525</v>
      </c>
      <c r="C63" s="42" t="s">
        <v>26</v>
      </c>
      <c r="D63" s="42" t="s">
        <v>52</v>
      </c>
      <c r="E63" s="42" t="s">
        <v>473</v>
      </c>
      <c r="F63" s="42" t="s">
        <v>21</v>
      </c>
      <c r="G63" s="42">
        <v>745</v>
      </c>
      <c r="H63" s="42">
        <v>61</v>
      </c>
      <c r="I63" s="42">
        <v>52</v>
      </c>
      <c r="J63" s="42">
        <v>5.17</v>
      </c>
      <c r="N63" s="85">
        <f t="shared" si="0"/>
        <v>0</v>
      </c>
    </row>
    <row r="64" spans="1:14" x14ac:dyDescent="0.25">
      <c r="A64" s="42">
        <v>23</v>
      </c>
      <c r="B64" s="43" t="s">
        <v>526</v>
      </c>
      <c r="C64" s="42" t="s">
        <v>527</v>
      </c>
      <c r="D64" s="42" t="s">
        <v>52</v>
      </c>
      <c r="E64" s="42" t="s">
        <v>473</v>
      </c>
      <c r="F64" s="42" t="s">
        <v>21</v>
      </c>
      <c r="G64" s="42">
        <v>743</v>
      </c>
      <c r="H64" s="42">
        <v>57</v>
      </c>
      <c r="I64" s="42">
        <v>58</v>
      </c>
      <c r="J64" s="42">
        <v>5.16</v>
      </c>
      <c r="N64" s="85">
        <f t="shared" si="0"/>
        <v>0</v>
      </c>
    </row>
    <row r="65" spans="1:14" x14ac:dyDescent="0.25">
      <c r="A65" s="42">
        <v>24</v>
      </c>
      <c r="B65" s="43" t="s">
        <v>528</v>
      </c>
      <c r="C65" s="42" t="s">
        <v>53</v>
      </c>
      <c r="D65" s="42" t="s">
        <v>52</v>
      </c>
      <c r="E65" s="42" t="s">
        <v>473</v>
      </c>
      <c r="F65" s="42" t="s">
        <v>21</v>
      </c>
      <c r="G65" s="42">
        <v>741</v>
      </c>
      <c r="H65" s="42">
        <v>51</v>
      </c>
      <c r="I65" s="42">
        <v>67</v>
      </c>
      <c r="J65" s="42">
        <v>5.15</v>
      </c>
      <c r="N65" s="85">
        <f t="shared" si="0"/>
        <v>0</v>
      </c>
    </row>
    <row r="66" spans="1:14" x14ac:dyDescent="0.25">
      <c r="A66" s="42">
        <v>25</v>
      </c>
      <c r="B66" s="43" t="s">
        <v>529</v>
      </c>
      <c r="C66" s="42" t="s">
        <v>33</v>
      </c>
      <c r="D66" s="42" t="s">
        <v>52</v>
      </c>
      <c r="E66" s="42" t="s">
        <v>473</v>
      </c>
      <c r="F66" s="42" t="s">
        <v>21</v>
      </c>
      <c r="G66" s="42">
        <v>739</v>
      </c>
      <c r="H66" s="42">
        <v>52</v>
      </c>
      <c r="I66" s="42">
        <v>59</v>
      </c>
      <c r="J66" s="42">
        <v>5.13</v>
      </c>
      <c r="N66" s="85">
        <f t="shared" si="0"/>
        <v>0</v>
      </c>
    </row>
    <row r="67" spans="1:14" x14ac:dyDescent="0.25">
      <c r="A67" s="42">
        <v>26</v>
      </c>
      <c r="B67" s="43" t="s">
        <v>530</v>
      </c>
      <c r="C67" s="42" t="s">
        <v>22</v>
      </c>
      <c r="D67" s="42" t="s">
        <v>52</v>
      </c>
      <c r="E67" s="42" t="s">
        <v>473</v>
      </c>
      <c r="F67" s="42" t="s">
        <v>21</v>
      </c>
      <c r="G67" s="42">
        <v>736</v>
      </c>
      <c r="H67" s="42">
        <v>52</v>
      </c>
      <c r="I67" s="42">
        <v>61</v>
      </c>
      <c r="J67" s="42">
        <v>5.1100000000000003</v>
      </c>
      <c r="N67" s="85">
        <f t="shared" si="0"/>
        <v>0</v>
      </c>
    </row>
    <row r="68" spans="1:14" x14ac:dyDescent="0.25">
      <c r="A68" s="42">
        <v>27</v>
      </c>
      <c r="B68" s="43" t="s">
        <v>531</v>
      </c>
      <c r="C68" s="42" t="s">
        <v>38</v>
      </c>
      <c r="D68" s="42" t="s">
        <v>52</v>
      </c>
      <c r="E68" s="42" t="s">
        <v>473</v>
      </c>
      <c r="F68" s="42" t="s">
        <v>21</v>
      </c>
      <c r="G68" s="42">
        <v>736</v>
      </c>
      <c r="H68" s="42">
        <v>49</v>
      </c>
      <c r="I68" s="42">
        <v>63</v>
      </c>
      <c r="J68" s="42">
        <v>5.1100000000000003</v>
      </c>
      <c r="N68" s="85">
        <f t="shared" si="0"/>
        <v>0</v>
      </c>
    </row>
    <row r="69" spans="1:14" x14ac:dyDescent="0.25">
      <c r="A69" s="42">
        <v>28</v>
      </c>
      <c r="B69" s="43" t="s">
        <v>532</v>
      </c>
      <c r="C69" s="42" t="s">
        <v>162</v>
      </c>
      <c r="D69" s="42" t="s">
        <v>52</v>
      </c>
      <c r="E69" s="42" t="s">
        <v>473</v>
      </c>
      <c r="F69" s="42" t="s">
        <v>21</v>
      </c>
      <c r="G69" s="42">
        <v>733</v>
      </c>
      <c r="H69" s="42">
        <v>61</v>
      </c>
      <c r="I69" s="42">
        <v>49</v>
      </c>
      <c r="J69" s="42">
        <v>5.09</v>
      </c>
      <c r="N69" s="85">
        <f t="shared" si="0"/>
        <v>0</v>
      </c>
    </row>
    <row r="70" spans="1:14" x14ac:dyDescent="0.25">
      <c r="A70" s="42">
        <v>29</v>
      </c>
      <c r="B70" s="43" t="s">
        <v>533</v>
      </c>
      <c r="C70" s="42" t="s">
        <v>27</v>
      </c>
      <c r="D70" s="42" t="s">
        <v>52</v>
      </c>
      <c r="E70" s="42" t="s">
        <v>473</v>
      </c>
      <c r="F70" s="42" t="s">
        <v>21</v>
      </c>
      <c r="G70" s="42">
        <v>723</v>
      </c>
      <c r="H70" s="42">
        <v>49</v>
      </c>
      <c r="I70" s="42">
        <v>53</v>
      </c>
      <c r="J70" s="42">
        <v>5.0199999999999996</v>
      </c>
      <c r="N70" s="85">
        <f t="shared" si="0"/>
        <v>0</v>
      </c>
    </row>
    <row r="71" spans="1:14" x14ac:dyDescent="0.25">
      <c r="A71" s="42">
        <v>30</v>
      </c>
      <c r="B71" s="43" t="s">
        <v>534</v>
      </c>
      <c r="C71" s="42" t="s">
        <v>30</v>
      </c>
      <c r="D71" s="42" t="s">
        <v>52</v>
      </c>
      <c r="E71" s="42" t="s">
        <v>473</v>
      </c>
      <c r="F71" s="42" t="s">
        <v>21</v>
      </c>
      <c r="G71" s="42">
        <v>713</v>
      </c>
      <c r="H71" s="42">
        <v>46</v>
      </c>
      <c r="I71" s="42">
        <v>49</v>
      </c>
      <c r="J71" s="42">
        <v>4.95</v>
      </c>
      <c r="N71" s="85">
        <f t="shared" si="0"/>
        <v>0</v>
      </c>
    </row>
    <row r="72" spans="1:14" x14ac:dyDescent="0.25">
      <c r="A72" s="42">
        <v>31</v>
      </c>
      <c r="B72" s="43" t="s">
        <v>535</v>
      </c>
      <c r="C72" s="42" t="s">
        <v>32</v>
      </c>
      <c r="D72" s="42" t="s">
        <v>52</v>
      </c>
      <c r="E72" s="42" t="s">
        <v>473</v>
      </c>
      <c r="F72" s="42" t="s">
        <v>21</v>
      </c>
      <c r="G72" s="42">
        <v>696</v>
      </c>
      <c r="H72" s="42">
        <v>37</v>
      </c>
      <c r="I72" s="42">
        <v>57</v>
      </c>
      <c r="J72" s="42">
        <v>4.83</v>
      </c>
      <c r="N72" s="85">
        <f t="shared" si="0"/>
        <v>0</v>
      </c>
    </row>
    <row r="73" spans="1:14" x14ac:dyDescent="0.25">
      <c r="A73" s="42">
        <v>32</v>
      </c>
      <c r="B73" s="43" t="s">
        <v>536</v>
      </c>
      <c r="C73" s="42" t="s">
        <v>41</v>
      </c>
      <c r="D73" s="42" t="s">
        <v>52</v>
      </c>
      <c r="E73" s="42" t="s">
        <v>473</v>
      </c>
      <c r="F73" s="42" t="s">
        <v>21</v>
      </c>
      <c r="G73" s="42">
        <v>691</v>
      </c>
      <c r="H73" s="42">
        <v>36</v>
      </c>
      <c r="I73" s="42">
        <v>49</v>
      </c>
      <c r="J73" s="42">
        <v>4.8</v>
      </c>
      <c r="N73" s="85">
        <f t="shared" si="0"/>
        <v>0</v>
      </c>
    </row>
    <row r="74" spans="1:14" x14ac:dyDescent="0.25">
      <c r="A74" s="42">
        <v>33</v>
      </c>
      <c r="B74" s="43" t="s">
        <v>537</v>
      </c>
      <c r="C74" s="42" t="s">
        <v>32</v>
      </c>
      <c r="D74" s="42" t="s">
        <v>52</v>
      </c>
      <c r="E74" s="42" t="s">
        <v>473</v>
      </c>
      <c r="F74" s="42" t="s">
        <v>21</v>
      </c>
      <c r="G74" s="42">
        <v>679</v>
      </c>
      <c r="H74" s="42">
        <v>32</v>
      </c>
      <c r="I74" s="42">
        <v>53</v>
      </c>
      <c r="J74" s="42">
        <v>4.72</v>
      </c>
      <c r="N74" s="85">
        <f t="shared" si="0"/>
        <v>0</v>
      </c>
    </row>
    <row r="75" spans="1:14" x14ac:dyDescent="0.25">
      <c r="A75" s="42">
        <v>34</v>
      </c>
      <c r="B75" s="43" t="s">
        <v>538</v>
      </c>
      <c r="C75" s="42" t="s">
        <v>539</v>
      </c>
      <c r="D75" s="42" t="s">
        <v>52</v>
      </c>
      <c r="E75" s="42" t="s">
        <v>473</v>
      </c>
      <c r="F75" s="42" t="s">
        <v>21</v>
      </c>
      <c r="G75" s="42">
        <v>660</v>
      </c>
      <c r="H75" s="42">
        <v>23</v>
      </c>
      <c r="I75" s="42">
        <v>53</v>
      </c>
      <c r="J75" s="42">
        <v>4.58</v>
      </c>
      <c r="N75" s="85">
        <f t="shared" si="0"/>
        <v>0</v>
      </c>
    </row>
    <row r="76" spans="1:14" x14ac:dyDescent="0.25">
      <c r="A76" s="42">
        <v>1</v>
      </c>
      <c r="B76" s="43" t="s">
        <v>540</v>
      </c>
      <c r="C76" s="42" t="s">
        <v>40</v>
      </c>
      <c r="D76" s="42" t="s">
        <v>52</v>
      </c>
      <c r="E76" s="42" t="s">
        <v>44</v>
      </c>
      <c r="F76" s="42" t="s">
        <v>21</v>
      </c>
      <c r="G76" s="42">
        <v>776</v>
      </c>
      <c r="H76" s="42">
        <v>79</v>
      </c>
      <c r="I76" s="42">
        <v>51</v>
      </c>
      <c r="J76" s="42">
        <v>5.39</v>
      </c>
      <c r="N76" s="85">
        <f t="shared" si="0"/>
        <v>0</v>
      </c>
    </row>
    <row r="77" spans="1:14" x14ac:dyDescent="0.25">
      <c r="A77" s="42">
        <v>2</v>
      </c>
      <c r="B77" s="43" t="s">
        <v>541</v>
      </c>
      <c r="C77" s="42" t="s">
        <v>60</v>
      </c>
      <c r="D77" s="42" t="s">
        <v>52</v>
      </c>
      <c r="E77" s="42" t="s">
        <v>44</v>
      </c>
      <c r="F77" s="42" t="s">
        <v>21</v>
      </c>
      <c r="G77" s="42">
        <v>775</v>
      </c>
      <c r="H77" s="42">
        <v>81</v>
      </c>
      <c r="I77" s="42">
        <v>41</v>
      </c>
      <c r="J77" s="42">
        <v>5.38</v>
      </c>
      <c r="N77" s="85">
        <f t="shared" si="0"/>
        <v>0</v>
      </c>
    </row>
    <row r="78" spans="1:14" x14ac:dyDescent="0.25">
      <c r="A78" s="42">
        <v>3</v>
      </c>
      <c r="B78" s="43" t="s">
        <v>542</v>
      </c>
      <c r="C78" s="42" t="s">
        <v>54</v>
      </c>
      <c r="D78" s="42" t="s">
        <v>52</v>
      </c>
      <c r="E78" s="42" t="s">
        <v>44</v>
      </c>
      <c r="F78" s="42" t="s">
        <v>21</v>
      </c>
      <c r="G78" s="42">
        <v>757</v>
      </c>
      <c r="H78" s="42">
        <v>64</v>
      </c>
      <c r="I78" s="42">
        <v>55</v>
      </c>
      <c r="J78" s="42">
        <v>5.26</v>
      </c>
      <c r="N78" s="85">
        <f t="shared" si="0"/>
        <v>0</v>
      </c>
    </row>
    <row r="79" spans="1:14" x14ac:dyDescent="0.25">
      <c r="A79" s="42">
        <v>4</v>
      </c>
      <c r="B79" s="43" t="s">
        <v>543</v>
      </c>
      <c r="C79" s="42" t="s">
        <v>38</v>
      </c>
      <c r="D79" s="42" t="s">
        <v>52</v>
      </c>
      <c r="E79" s="42" t="s">
        <v>44</v>
      </c>
      <c r="F79" s="42" t="s">
        <v>21</v>
      </c>
      <c r="G79" s="42">
        <v>669</v>
      </c>
      <c r="H79" s="42">
        <v>32</v>
      </c>
      <c r="I79" s="42">
        <v>44</v>
      </c>
      <c r="J79" s="42">
        <v>4.6500000000000004</v>
      </c>
      <c r="N79" s="85">
        <f t="shared" si="0"/>
        <v>0</v>
      </c>
    </row>
    <row r="80" spans="1:14" x14ac:dyDescent="0.25">
      <c r="A80" s="42">
        <v>5</v>
      </c>
      <c r="B80" s="43" t="s">
        <v>544</v>
      </c>
      <c r="C80" s="42" t="s">
        <v>38</v>
      </c>
      <c r="D80" s="42" t="s">
        <v>52</v>
      </c>
      <c r="E80" s="42" t="s">
        <v>44</v>
      </c>
      <c r="F80" s="42" t="s">
        <v>21</v>
      </c>
      <c r="G80" s="42">
        <v>652</v>
      </c>
      <c r="H80" s="42">
        <v>22</v>
      </c>
      <c r="I80" s="42">
        <v>56</v>
      </c>
      <c r="J80" s="42">
        <v>4.53</v>
      </c>
      <c r="L80" t="s">
        <v>641</v>
      </c>
      <c r="M80" s="42">
        <v>652</v>
      </c>
      <c r="N80" s="85">
        <f t="shared" si="0"/>
        <v>4.5277777777777777</v>
      </c>
    </row>
    <row r="81" spans="1:14" x14ac:dyDescent="0.25">
      <c r="A81" s="42">
        <v>1</v>
      </c>
      <c r="B81" s="43" t="s">
        <v>545</v>
      </c>
      <c r="C81" s="42" t="s">
        <v>63</v>
      </c>
      <c r="D81" s="42" t="s">
        <v>52</v>
      </c>
      <c r="E81" s="42" t="s">
        <v>49</v>
      </c>
      <c r="F81" s="42" t="s">
        <v>21</v>
      </c>
      <c r="G81" s="42">
        <v>777</v>
      </c>
      <c r="H81" s="42">
        <v>73</v>
      </c>
      <c r="I81" s="42">
        <v>55</v>
      </c>
      <c r="J81" s="42">
        <v>5.4</v>
      </c>
      <c r="L81" t="s">
        <v>642</v>
      </c>
      <c r="M81" s="42">
        <v>754</v>
      </c>
      <c r="N81" s="85">
        <f t="shared" si="0"/>
        <v>5.2361111111111107</v>
      </c>
    </row>
    <row r="82" spans="1:14" x14ac:dyDescent="0.25">
      <c r="A82" s="42">
        <v>2</v>
      </c>
      <c r="B82" s="43" t="s">
        <v>546</v>
      </c>
      <c r="C82" s="42" t="s">
        <v>45</v>
      </c>
      <c r="D82" s="42" t="s">
        <v>52</v>
      </c>
      <c r="E82" s="42" t="s">
        <v>49</v>
      </c>
      <c r="F82" s="42" t="s">
        <v>21</v>
      </c>
      <c r="G82" s="42">
        <v>755</v>
      </c>
      <c r="H82" s="42">
        <v>66</v>
      </c>
      <c r="I82" s="42">
        <v>46</v>
      </c>
      <c r="J82" s="42">
        <v>5.24</v>
      </c>
      <c r="N82" s="85">
        <f t="shared" si="0"/>
        <v>0</v>
      </c>
    </row>
    <row r="83" spans="1:14" x14ac:dyDescent="0.25">
      <c r="A83" s="42">
        <v>3</v>
      </c>
      <c r="B83" s="43" t="s">
        <v>547</v>
      </c>
      <c r="C83" s="42" t="s">
        <v>539</v>
      </c>
      <c r="D83" s="42" t="s">
        <v>52</v>
      </c>
      <c r="E83" s="42" t="s">
        <v>49</v>
      </c>
      <c r="F83" s="42" t="s">
        <v>21</v>
      </c>
      <c r="G83" s="42">
        <v>728</v>
      </c>
      <c r="H83" s="42">
        <v>50</v>
      </c>
      <c r="I83" s="42">
        <v>57</v>
      </c>
      <c r="J83" s="42">
        <v>5.0599999999999996</v>
      </c>
      <c r="N83" s="85">
        <f t="shared" si="0"/>
        <v>0</v>
      </c>
    </row>
    <row r="84" spans="1:14" x14ac:dyDescent="0.25">
      <c r="A84" s="42">
        <v>4</v>
      </c>
      <c r="B84" s="43" t="s">
        <v>548</v>
      </c>
      <c r="C84" s="42" t="s">
        <v>33</v>
      </c>
      <c r="D84" s="42" t="s">
        <v>52</v>
      </c>
      <c r="E84" s="42" t="s">
        <v>49</v>
      </c>
      <c r="F84" s="42" t="s">
        <v>21</v>
      </c>
      <c r="G84" s="42">
        <v>702</v>
      </c>
      <c r="H84" s="42">
        <v>43</v>
      </c>
      <c r="I84" s="42">
        <v>55</v>
      </c>
      <c r="J84" s="42">
        <v>4.88</v>
      </c>
      <c r="N84" s="85">
        <f t="shared" si="0"/>
        <v>0</v>
      </c>
    </row>
    <row r="85" spans="1:14" x14ac:dyDescent="0.25">
      <c r="A85" s="42">
        <v>5</v>
      </c>
      <c r="B85" s="43" t="s">
        <v>549</v>
      </c>
      <c r="C85" s="42" t="s">
        <v>62</v>
      </c>
      <c r="D85" s="42" t="s">
        <v>52</v>
      </c>
      <c r="E85" s="42" t="s">
        <v>49</v>
      </c>
      <c r="F85" s="42" t="s">
        <v>21</v>
      </c>
      <c r="G85" s="42">
        <v>692</v>
      </c>
      <c r="H85" s="42">
        <v>40</v>
      </c>
      <c r="I85" s="42">
        <v>50</v>
      </c>
      <c r="J85" s="42">
        <v>4.8099999999999996</v>
      </c>
      <c r="N85" s="85">
        <f t="shared" ref="N85:N135" si="1">M85/144</f>
        <v>0</v>
      </c>
    </row>
    <row r="86" spans="1:14" x14ac:dyDescent="0.25">
      <c r="A86" s="42">
        <v>6</v>
      </c>
      <c r="B86" s="43" t="s">
        <v>550</v>
      </c>
      <c r="C86" s="42" t="s">
        <v>64</v>
      </c>
      <c r="D86" s="42" t="s">
        <v>52</v>
      </c>
      <c r="E86" s="42" t="s">
        <v>49</v>
      </c>
      <c r="F86" s="42" t="s">
        <v>21</v>
      </c>
      <c r="G86" s="42">
        <v>675</v>
      </c>
      <c r="H86" s="42">
        <v>32</v>
      </c>
      <c r="I86" s="42">
        <v>52</v>
      </c>
      <c r="J86" s="42">
        <v>4.6900000000000004</v>
      </c>
      <c r="N86" s="85">
        <f t="shared" si="1"/>
        <v>0</v>
      </c>
    </row>
    <row r="87" spans="1:14" x14ac:dyDescent="0.25">
      <c r="A87" s="42">
        <v>7</v>
      </c>
      <c r="B87" s="43" t="s">
        <v>551</v>
      </c>
      <c r="C87" s="42" t="s">
        <v>69</v>
      </c>
      <c r="D87" s="42" t="s">
        <v>52</v>
      </c>
      <c r="E87" s="42" t="s">
        <v>49</v>
      </c>
      <c r="F87" s="42" t="s">
        <v>21</v>
      </c>
      <c r="G87" s="42">
        <v>635</v>
      </c>
      <c r="H87" s="42">
        <v>20</v>
      </c>
      <c r="I87" s="42">
        <v>49</v>
      </c>
      <c r="J87" s="42">
        <v>4.41</v>
      </c>
      <c r="N87" s="85">
        <f t="shared" si="1"/>
        <v>0</v>
      </c>
    </row>
    <row r="88" spans="1:14" x14ac:dyDescent="0.25">
      <c r="A88" s="42">
        <v>8</v>
      </c>
      <c r="B88" s="43" t="s">
        <v>552</v>
      </c>
      <c r="C88" s="42" t="s">
        <v>69</v>
      </c>
      <c r="D88" s="42" t="s">
        <v>52</v>
      </c>
      <c r="E88" s="42" t="s">
        <v>49</v>
      </c>
      <c r="F88" s="42" t="s">
        <v>21</v>
      </c>
      <c r="G88" s="42">
        <v>323</v>
      </c>
      <c r="H88" s="42">
        <v>19</v>
      </c>
      <c r="I88" s="42">
        <v>28</v>
      </c>
      <c r="J88" s="42">
        <v>2.2400000000000002</v>
      </c>
      <c r="N88" s="85">
        <f t="shared" si="1"/>
        <v>0</v>
      </c>
    </row>
    <row r="89" spans="1:14" x14ac:dyDescent="0.25">
      <c r="A89" s="42">
        <v>1</v>
      </c>
      <c r="B89" s="43" t="s">
        <v>553</v>
      </c>
      <c r="C89" s="42" t="s">
        <v>27</v>
      </c>
      <c r="D89" s="42" t="s">
        <v>65</v>
      </c>
      <c r="E89" s="42" t="s">
        <v>473</v>
      </c>
      <c r="F89" s="42" t="s">
        <v>21</v>
      </c>
      <c r="G89" s="42">
        <v>688</v>
      </c>
      <c r="H89" s="42">
        <v>37</v>
      </c>
      <c r="I89" s="42">
        <v>52</v>
      </c>
      <c r="J89" s="42">
        <v>4.78</v>
      </c>
      <c r="N89" s="85">
        <f t="shared" si="1"/>
        <v>0</v>
      </c>
    </row>
    <row r="90" spans="1:14" x14ac:dyDescent="0.25">
      <c r="A90" s="42">
        <v>2</v>
      </c>
      <c r="B90" s="43" t="s">
        <v>554</v>
      </c>
      <c r="C90" s="42" t="s">
        <v>555</v>
      </c>
      <c r="D90" s="42" t="s">
        <v>65</v>
      </c>
      <c r="E90" s="42" t="s">
        <v>473</v>
      </c>
      <c r="F90" s="42" t="s">
        <v>21</v>
      </c>
      <c r="G90" s="42">
        <v>640</v>
      </c>
      <c r="H90" s="42">
        <v>26</v>
      </c>
      <c r="I90" s="42">
        <v>37</v>
      </c>
      <c r="J90" s="42">
        <v>4.4400000000000004</v>
      </c>
      <c r="N90" s="85">
        <f t="shared" si="1"/>
        <v>0</v>
      </c>
    </row>
    <row r="91" spans="1:14" x14ac:dyDescent="0.25">
      <c r="A91" s="42">
        <v>3</v>
      </c>
      <c r="B91" s="43" t="s">
        <v>556</v>
      </c>
      <c r="C91" s="42" t="s">
        <v>69</v>
      </c>
      <c r="D91" s="42" t="s">
        <v>65</v>
      </c>
      <c r="E91" s="42" t="s">
        <v>473</v>
      </c>
      <c r="F91" s="42" t="s">
        <v>21</v>
      </c>
      <c r="G91" s="42">
        <v>633</v>
      </c>
      <c r="H91" s="42">
        <v>29</v>
      </c>
      <c r="I91" s="42">
        <v>46</v>
      </c>
      <c r="J91" s="42">
        <v>4.4000000000000004</v>
      </c>
      <c r="N91" s="85">
        <f t="shared" si="1"/>
        <v>0</v>
      </c>
    </row>
    <row r="92" spans="1:14" x14ac:dyDescent="0.25">
      <c r="A92" s="42">
        <v>4</v>
      </c>
      <c r="B92" s="43" t="s">
        <v>557</v>
      </c>
      <c r="C92" s="42" t="s">
        <v>67</v>
      </c>
      <c r="D92" s="42" t="s">
        <v>65</v>
      </c>
      <c r="E92" s="42" t="s">
        <v>473</v>
      </c>
      <c r="F92" s="42" t="s">
        <v>21</v>
      </c>
      <c r="G92" s="42">
        <v>575</v>
      </c>
      <c r="H92" s="42">
        <v>27</v>
      </c>
      <c r="I92" s="42">
        <v>22</v>
      </c>
      <c r="J92" s="42">
        <v>3.99</v>
      </c>
      <c r="N92" s="85">
        <f t="shared" si="1"/>
        <v>0</v>
      </c>
    </row>
    <row r="93" spans="1:14" x14ac:dyDescent="0.25">
      <c r="A93" s="42">
        <v>5</v>
      </c>
      <c r="B93" s="43" t="s">
        <v>558</v>
      </c>
      <c r="C93" s="42" t="s">
        <v>42</v>
      </c>
      <c r="D93" s="42" t="s">
        <v>65</v>
      </c>
      <c r="E93" s="42" t="s">
        <v>473</v>
      </c>
      <c r="F93" s="42" t="s">
        <v>21</v>
      </c>
      <c r="G93" s="42">
        <v>550</v>
      </c>
      <c r="H93" s="42">
        <v>12</v>
      </c>
      <c r="I93" s="42">
        <v>25</v>
      </c>
      <c r="J93" s="42">
        <v>3.82</v>
      </c>
      <c r="N93" s="85">
        <f t="shared" si="1"/>
        <v>0</v>
      </c>
    </row>
    <row r="94" spans="1:14" x14ac:dyDescent="0.25">
      <c r="A94" s="42">
        <v>6</v>
      </c>
      <c r="B94" s="43" t="s">
        <v>559</v>
      </c>
      <c r="C94" s="42" t="s">
        <v>68</v>
      </c>
      <c r="D94" s="42" t="s">
        <v>65</v>
      </c>
      <c r="E94" s="42" t="s">
        <v>473</v>
      </c>
      <c r="F94" s="42" t="s">
        <v>21</v>
      </c>
      <c r="G94" s="42">
        <v>505</v>
      </c>
      <c r="H94" s="42">
        <v>9</v>
      </c>
      <c r="I94" s="42">
        <v>18</v>
      </c>
      <c r="J94" s="42">
        <v>3.51</v>
      </c>
      <c r="N94" s="85">
        <f t="shared" si="1"/>
        <v>0</v>
      </c>
    </row>
    <row r="95" spans="1:14" x14ac:dyDescent="0.25">
      <c r="A95" s="42">
        <v>7</v>
      </c>
      <c r="B95" s="43" t="s">
        <v>560</v>
      </c>
      <c r="C95" s="42" t="s">
        <v>27</v>
      </c>
      <c r="D95" s="42" t="s">
        <v>65</v>
      </c>
      <c r="E95" s="42" t="s">
        <v>473</v>
      </c>
      <c r="F95" s="42" t="s">
        <v>21</v>
      </c>
      <c r="G95" s="42">
        <v>481</v>
      </c>
      <c r="H95" s="42">
        <v>9</v>
      </c>
      <c r="I95" s="42">
        <v>14</v>
      </c>
      <c r="J95" s="42">
        <v>3.34</v>
      </c>
      <c r="N95" s="85">
        <f t="shared" si="1"/>
        <v>0</v>
      </c>
    </row>
    <row r="96" spans="1:14" x14ac:dyDescent="0.25">
      <c r="A96" s="42">
        <v>1</v>
      </c>
      <c r="B96" s="43" t="s">
        <v>561</v>
      </c>
      <c r="C96" s="42" t="s">
        <v>39</v>
      </c>
      <c r="D96" s="42" t="s">
        <v>70</v>
      </c>
      <c r="E96" s="42" t="s">
        <v>465</v>
      </c>
      <c r="F96" s="42" t="s">
        <v>21</v>
      </c>
      <c r="G96" s="42">
        <v>517</v>
      </c>
      <c r="H96" s="42">
        <v>12</v>
      </c>
      <c r="I96" s="42">
        <v>21</v>
      </c>
      <c r="J96" s="42">
        <v>3.59</v>
      </c>
      <c r="N96" s="85">
        <f t="shared" si="1"/>
        <v>0</v>
      </c>
    </row>
    <row r="97" spans="1:14" x14ac:dyDescent="0.25">
      <c r="A97" s="42">
        <v>2</v>
      </c>
      <c r="B97" s="43" t="s">
        <v>562</v>
      </c>
      <c r="C97" s="42" t="s">
        <v>32</v>
      </c>
      <c r="D97" s="42" t="s">
        <v>70</v>
      </c>
      <c r="E97" s="42" t="s">
        <v>465</v>
      </c>
      <c r="F97" s="42" t="s">
        <v>21</v>
      </c>
      <c r="G97" s="42">
        <v>485</v>
      </c>
      <c r="H97" s="42">
        <v>7</v>
      </c>
      <c r="I97" s="42">
        <v>23</v>
      </c>
      <c r="J97" s="42">
        <v>3.37</v>
      </c>
      <c r="N97" s="85">
        <f t="shared" si="1"/>
        <v>0</v>
      </c>
    </row>
    <row r="98" spans="1:14" x14ac:dyDescent="0.25">
      <c r="A98" s="42">
        <v>3</v>
      </c>
      <c r="B98" s="43" t="s">
        <v>563</v>
      </c>
      <c r="C98" s="42" t="s">
        <v>37</v>
      </c>
      <c r="D98" s="42" t="s">
        <v>70</v>
      </c>
      <c r="E98" s="42" t="s">
        <v>465</v>
      </c>
      <c r="F98" s="42" t="s">
        <v>21</v>
      </c>
      <c r="G98" s="42">
        <v>430</v>
      </c>
      <c r="H98" s="42">
        <v>9</v>
      </c>
      <c r="I98" s="42">
        <v>18</v>
      </c>
      <c r="J98" s="42">
        <v>2.99</v>
      </c>
      <c r="N98" s="85">
        <f t="shared" si="1"/>
        <v>0</v>
      </c>
    </row>
    <row r="99" spans="1:14" x14ac:dyDescent="0.25">
      <c r="A99" s="42">
        <v>4</v>
      </c>
      <c r="B99" s="43" t="s">
        <v>564</v>
      </c>
      <c r="C99" s="42" t="s">
        <v>42</v>
      </c>
      <c r="D99" s="42" t="s">
        <v>70</v>
      </c>
      <c r="E99" s="42" t="s">
        <v>465</v>
      </c>
      <c r="F99" s="42" t="s">
        <v>21</v>
      </c>
      <c r="G99" s="42">
        <v>353</v>
      </c>
      <c r="H99" s="42">
        <v>6</v>
      </c>
      <c r="I99" s="42">
        <v>10</v>
      </c>
      <c r="J99" s="42">
        <v>2.4500000000000002</v>
      </c>
      <c r="N99" s="85">
        <f t="shared" si="1"/>
        <v>0</v>
      </c>
    </row>
    <row r="100" spans="1:14" x14ac:dyDescent="0.25">
      <c r="A100" s="42">
        <v>5</v>
      </c>
      <c r="B100" s="43" t="s">
        <v>160</v>
      </c>
      <c r="C100" s="42" t="s">
        <v>94</v>
      </c>
      <c r="D100" s="42" t="s">
        <v>70</v>
      </c>
      <c r="E100" s="42" t="s">
        <v>465</v>
      </c>
      <c r="F100" s="42" t="s">
        <v>21</v>
      </c>
      <c r="G100" s="42">
        <v>295</v>
      </c>
      <c r="H100" s="42">
        <v>3</v>
      </c>
      <c r="I100" s="42">
        <v>10</v>
      </c>
      <c r="J100" s="42">
        <v>2.0499999999999998</v>
      </c>
      <c r="N100" s="85">
        <f t="shared" si="1"/>
        <v>0</v>
      </c>
    </row>
    <row r="101" spans="1:14" x14ac:dyDescent="0.25">
      <c r="A101" s="42">
        <v>1</v>
      </c>
      <c r="B101" s="43" t="s">
        <v>565</v>
      </c>
      <c r="C101" s="42" t="s">
        <v>42</v>
      </c>
      <c r="D101" s="42" t="s">
        <v>70</v>
      </c>
      <c r="E101" s="42" t="s">
        <v>473</v>
      </c>
      <c r="F101" s="42" t="s">
        <v>21</v>
      </c>
      <c r="G101" s="42">
        <v>612</v>
      </c>
      <c r="H101" s="42">
        <v>18</v>
      </c>
      <c r="I101" s="42">
        <v>43</v>
      </c>
      <c r="J101" s="42">
        <v>4.25</v>
      </c>
      <c r="N101" s="85">
        <f t="shared" si="1"/>
        <v>0</v>
      </c>
    </row>
    <row r="102" spans="1:14" x14ac:dyDescent="0.25">
      <c r="A102" s="42">
        <v>2</v>
      </c>
      <c r="B102" s="43" t="s">
        <v>566</v>
      </c>
      <c r="C102" s="42" t="s">
        <v>58</v>
      </c>
      <c r="D102" s="42" t="s">
        <v>70</v>
      </c>
      <c r="E102" s="42" t="s">
        <v>473</v>
      </c>
      <c r="F102" s="42" t="s">
        <v>21</v>
      </c>
      <c r="G102" s="42">
        <v>590</v>
      </c>
      <c r="H102" s="42">
        <v>16</v>
      </c>
      <c r="I102" s="42">
        <v>33</v>
      </c>
      <c r="J102" s="42">
        <v>4.0999999999999996</v>
      </c>
      <c r="N102" s="85">
        <f t="shared" si="1"/>
        <v>0</v>
      </c>
    </row>
    <row r="103" spans="1:14" x14ac:dyDescent="0.25">
      <c r="A103" s="42">
        <v>3</v>
      </c>
      <c r="B103" s="43" t="s">
        <v>567</v>
      </c>
      <c r="C103" s="42" t="s">
        <v>32</v>
      </c>
      <c r="D103" s="42" t="s">
        <v>70</v>
      </c>
      <c r="E103" s="42" t="s">
        <v>473</v>
      </c>
      <c r="F103" s="42" t="s">
        <v>21</v>
      </c>
      <c r="G103" s="42">
        <v>588</v>
      </c>
      <c r="H103" s="42">
        <v>16</v>
      </c>
      <c r="I103" s="42">
        <v>34</v>
      </c>
      <c r="J103" s="42">
        <v>4.08</v>
      </c>
      <c r="N103" s="85">
        <f t="shared" si="1"/>
        <v>0</v>
      </c>
    </row>
    <row r="104" spans="1:14" x14ac:dyDescent="0.25">
      <c r="A104" s="42">
        <v>4</v>
      </c>
      <c r="B104" s="43" t="s">
        <v>568</v>
      </c>
      <c r="C104" s="42" t="s">
        <v>71</v>
      </c>
      <c r="D104" s="42" t="s">
        <v>70</v>
      </c>
      <c r="E104" s="42" t="s">
        <v>473</v>
      </c>
      <c r="F104" s="42" t="s">
        <v>21</v>
      </c>
      <c r="G104" s="42">
        <v>532</v>
      </c>
      <c r="H104" s="42">
        <v>15</v>
      </c>
      <c r="I104" s="42">
        <v>23</v>
      </c>
      <c r="J104" s="42">
        <v>3.69</v>
      </c>
      <c r="N104" s="85">
        <f t="shared" si="1"/>
        <v>0</v>
      </c>
    </row>
    <row r="105" spans="1:14" x14ac:dyDescent="0.25">
      <c r="A105" s="42">
        <v>5</v>
      </c>
      <c r="B105" s="43" t="s">
        <v>569</v>
      </c>
      <c r="C105" s="42" t="s">
        <v>32</v>
      </c>
      <c r="D105" s="42" t="s">
        <v>70</v>
      </c>
      <c r="E105" s="42" t="s">
        <v>473</v>
      </c>
      <c r="F105" s="42" t="s">
        <v>21</v>
      </c>
      <c r="G105" s="42">
        <v>503</v>
      </c>
      <c r="H105" s="42">
        <v>12</v>
      </c>
      <c r="I105" s="42">
        <v>19</v>
      </c>
      <c r="J105" s="42">
        <v>3.49</v>
      </c>
      <c r="N105" s="85">
        <f t="shared" si="1"/>
        <v>0</v>
      </c>
    </row>
    <row r="106" spans="1:14" x14ac:dyDescent="0.25">
      <c r="A106" s="42">
        <v>6</v>
      </c>
      <c r="B106" s="43" t="s">
        <v>570</v>
      </c>
      <c r="C106" s="42" t="s">
        <v>32</v>
      </c>
      <c r="D106" s="42" t="s">
        <v>70</v>
      </c>
      <c r="E106" s="42" t="s">
        <v>473</v>
      </c>
      <c r="F106" s="42" t="s">
        <v>21</v>
      </c>
      <c r="G106" s="42">
        <v>484</v>
      </c>
      <c r="H106" s="42">
        <v>9</v>
      </c>
      <c r="I106" s="42">
        <v>23</v>
      </c>
      <c r="J106" s="42">
        <v>3.36</v>
      </c>
      <c r="N106" s="85">
        <f t="shared" si="1"/>
        <v>0</v>
      </c>
    </row>
    <row r="107" spans="1:14" x14ac:dyDescent="0.25">
      <c r="A107" s="42">
        <v>7</v>
      </c>
      <c r="B107" s="43" t="s">
        <v>571</v>
      </c>
      <c r="C107" s="42" t="s">
        <v>64</v>
      </c>
      <c r="D107" s="42" t="s">
        <v>70</v>
      </c>
      <c r="E107" s="42" t="s">
        <v>473</v>
      </c>
      <c r="F107" s="42" t="s">
        <v>21</v>
      </c>
      <c r="G107" s="42">
        <v>471</v>
      </c>
      <c r="H107" s="42">
        <v>10</v>
      </c>
      <c r="I107" s="42">
        <v>18</v>
      </c>
      <c r="J107" s="42">
        <v>3.27</v>
      </c>
      <c r="N107" s="85">
        <f t="shared" si="1"/>
        <v>0</v>
      </c>
    </row>
    <row r="108" spans="1:14" x14ac:dyDescent="0.25">
      <c r="A108" s="42">
        <v>8</v>
      </c>
      <c r="B108" s="43" t="s">
        <v>572</v>
      </c>
      <c r="C108" s="42" t="s">
        <v>573</v>
      </c>
      <c r="D108" s="42" t="s">
        <v>70</v>
      </c>
      <c r="E108" s="42" t="s">
        <v>473</v>
      </c>
      <c r="F108" s="42" t="s">
        <v>21</v>
      </c>
      <c r="G108" s="42">
        <v>425</v>
      </c>
      <c r="H108" s="42">
        <v>3</v>
      </c>
      <c r="I108" s="42">
        <v>12</v>
      </c>
      <c r="J108" s="42">
        <v>2.95</v>
      </c>
      <c r="N108" s="85">
        <f t="shared" si="1"/>
        <v>0</v>
      </c>
    </row>
    <row r="109" spans="1:14" x14ac:dyDescent="0.25">
      <c r="A109" s="42">
        <v>9</v>
      </c>
      <c r="B109" s="43" t="s">
        <v>574</v>
      </c>
      <c r="C109" s="42" t="s">
        <v>56</v>
      </c>
      <c r="D109" s="42" t="s">
        <v>70</v>
      </c>
      <c r="E109" s="42" t="s">
        <v>473</v>
      </c>
      <c r="F109" s="42" t="s">
        <v>21</v>
      </c>
      <c r="G109" s="42">
        <v>399</v>
      </c>
      <c r="H109" s="42">
        <v>6</v>
      </c>
      <c r="I109" s="42">
        <v>18</v>
      </c>
      <c r="J109" s="42">
        <v>2.77</v>
      </c>
      <c r="N109" s="85">
        <f t="shared" si="1"/>
        <v>0</v>
      </c>
    </row>
    <row r="110" spans="1:14" x14ac:dyDescent="0.25">
      <c r="A110" s="42">
        <v>1</v>
      </c>
      <c r="B110" s="43" t="s">
        <v>575</v>
      </c>
      <c r="C110" s="42" t="s">
        <v>178</v>
      </c>
      <c r="D110" s="42" t="s">
        <v>74</v>
      </c>
      <c r="E110" s="42" t="s">
        <v>465</v>
      </c>
      <c r="F110" s="42" t="s">
        <v>21</v>
      </c>
      <c r="G110" s="42">
        <v>656</v>
      </c>
      <c r="H110" s="42">
        <v>36</v>
      </c>
      <c r="I110" s="42">
        <v>36</v>
      </c>
      <c r="J110" s="42">
        <v>4.5599999999999996</v>
      </c>
      <c r="N110" s="85">
        <f t="shared" si="1"/>
        <v>0</v>
      </c>
    </row>
    <row r="111" spans="1:14" x14ac:dyDescent="0.25">
      <c r="A111" s="42">
        <v>2</v>
      </c>
      <c r="B111" s="43" t="s">
        <v>181</v>
      </c>
      <c r="C111" s="42" t="s">
        <v>33</v>
      </c>
      <c r="D111" s="42" t="s">
        <v>74</v>
      </c>
      <c r="E111" s="42" t="s">
        <v>465</v>
      </c>
      <c r="F111" s="42" t="s">
        <v>21</v>
      </c>
      <c r="G111" s="42">
        <v>618</v>
      </c>
      <c r="H111" s="42">
        <v>22</v>
      </c>
      <c r="I111" s="42">
        <v>34</v>
      </c>
      <c r="J111" s="42">
        <v>4.29</v>
      </c>
      <c r="N111" s="85">
        <f t="shared" si="1"/>
        <v>0</v>
      </c>
    </row>
    <row r="112" spans="1:14" x14ac:dyDescent="0.25">
      <c r="A112" s="42">
        <v>3</v>
      </c>
      <c r="B112" s="43" t="s">
        <v>576</v>
      </c>
      <c r="C112" s="42" t="s">
        <v>53</v>
      </c>
      <c r="D112" s="42" t="s">
        <v>74</v>
      </c>
      <c r="E112" s="42" t="s">
        <v>465</v>
      </c>
      <c r="F112" s="42" t="s">
        <v>21</v>
      </c>
      <c r="G112" s="42">
        <v>618</v>
      </c>
      <c r="H112" s="42">
        <v>18</v>
      </c>
      <c r="I112" s="42">
        <v>42</v>
      </c>
      <c r="J112" s="42">
        <v>4.29</v>
      </c>
      <c r="N112" s="85">
        <f t="shared" si="1"/>
        <v>0</v>
      </c>
    </row>
    <row r="113" spans="1:14" x14ac:dyDescent="0.25">
      <c r="A113" s="42">
        <v>4</v>
      </c>
      <c r="B113" s="43" t="s">
        <v>577</v>
      </c>
      <c r="C113" s="42" t="s">
        <v>25</v>
      </c>
      <c r="D113" s="42" t="s">
        <v>74</v>
      </c>
      <c r="E113" s="42" t="s">
        <v>465</v>
      </c>
      <c r="F113" s="42" t="s">
        <v>21</v>
      </c>
      <c r="G113" s="42">
        <v>613</v>
      </c>
      <c r="H113" s="42">
        <v>25</v>
      </c>
      <c r="I113" s="42">
        <v>28</v>
      </c>
      <c r="J113" s="42">
        <v>4.26</v>
      </c>
      <c r="N113" s="85">
        <f t="shared" si="1"/>
        <v>0</v>
      </c>
    </row>
    <row r="114" spans="1:14" x14ac:dyDescent="0.25">
      <c r="A114" s="42">
        <v>5</v>
      </c>
      <c r="B114" s="43" t="s">
        <v>578</v>
      </c>
      <c r="C114" s="42" t="s">
        <v>26</v>
      </c>
      <c r="D114" s="42" t="s">
        <v>74</v>
      </c>
      <c r="E114" s="42" t="s">
        <v>465</v>
      </c>
      <c r="F114" s="42" t="s">
        <v>21</v>
      </c>
      <c r="G114" s="42">
        <v>607</v>
      </c>
      <c r="H114" s="42">
        <v>20</v>
      </c>
      <c r="I114" s="42">
        <v>33</v>
      </c>
      <c r="J114" s="42">
        <v>4.22</v>
      </c>
      <c r="N114" s="85">
        <f t="shared" si="1"/>
        <v>0</v>
      </c>
    </row>
    <row r="115" spans="1:14" x14ac:dyDescent="0.25">
      <c r="A115" s="42">
        <v>6</v>
      </c>
      <c r="B115" s="43" t="s">
        <v>579</v>
      </c>
      <c r="C115" s="42" t="s">
        <v>36</v>
      </c>
      <c r="D115" s="42" t="s">
        <v>74</v>
      </c>
      <c r="E115" s="42" t="s">
        <v>465</v>
      </c>
      <c r="F115" s="42" t="s">
        <v>21</v>
      </c>
      <c r="G115" s="42">
        <v>602</v>
      </c>
      <c r="H115" s="42">
        <v>30</v>
      </c>
      <c r="I115" s="42">
        <v>24</v>
      </c>
      <c r="J115" s="42">
        <v>4.18</v>
      </c>
      <c r="N115" s="85">
        <f t="shared" si="1"/>
        <v>0</v>
      </c>
    </row>
    <row r="116" spans="1:14" x14ac:dyDescent="0.25">
      <c r="A116" s="42">
        <v>7</v>
      </c>
      <c r="B116" s="43" t="s">
        <v>182</v>
      </c>
      <c r="C116" s="42" t="s">
        <v>42</v>
      </c>
      <c r="D116" s="42" t="s">
        <v>74</v>
      </c>
      <c r="E116" s="42" t="s">
        <v>465</v>
      </c>
      <c r="F116" s="42" t="s">
        <v>21</v>
      </c>
      <c r="G116" s="42">
        <v>567</v>
      </c>
      <c r="H116" s="42">
        <v>9</v>
      </c>
      <c r="I116" s="42">
        <v>34</v>
      </c>
      <c r="J116" s="42">
        <v>3.94</v>
      </c>
      <c r="N116" s="85">
        <f t="shared" si="1"/>
        <v>0</v>
      </c>
    </row>
    <row r="117" spans="1:14" x14ac:dyDescent="0.25">
      <c r="A117" s="42">
        <v>8</v>
      </c>
      <c r="B117" s="43" t="s">
        <v>580</v>
      </c>
      <c r="C117" s="42" t="s">
        <v>41</v>
      </c>
      <c r="D117" s="42" t="s">
        <v>74</v>
      </c>
      <c r="E117" s="42" t="s">
        <v>465</v>
      </c>
      <c r="F117" s="42" t="s">
        <v>21</v>
      </c>
      <c r="G117" s="42">
        <v>530</v>
      </c>
      <c r="H117" s="42">
        <v>11</v>
      </c>
      <c r="I117" s="42">
        <v>23</v>
      </c>
      <c r="J117" s="42">
        <v>3.68</v>
      </c>
      <c r="N117" s="85">
        <f t="shared" si="1"/>
        <v>0</v>
      </c>
    </row>
    <row r="118" spans="1:14" x14ac:dyDescent="0.25">
      <c r="A118" s="42">
        <v>9</v>
      </c>
      <c r="B118" s="43" t="s">
        <v>581</v>
      </c>
      <c r="C118" s="42" t="s">
        <v>30</v>
      </c>
      <c r="D118" s="42" t="s">
        <v>74</v>
      </c>
      <c r="E118" s="42" t="s">
        <v>465</v>
      </c>
      <c r="F118" s="42" t="s">
        <v>21</v>
      </c>
      <c r="G118" s="42">
        <v>465</v>
      </c>
      <c r="H118" s="42">
        <v>8</v>
      </c>
      <c r="I118" s="42">
        <v>20</v>
      </c>
      <c r="J118" s="42">
        <v>3.23</v>
      </c>
      <c r="N118" s="85">
        <f t="shared" si="1"/>
        <v>0</v>
      </c>
    </row>
    <row r="119" spans="1:14" x14ac:dyDescent="0.25">
      <c r="A119" s="42">
        <v>1</v>
      </c>
      <c r="B119" s="43" t="s">
        <v>582</v>
      </c>
      <c r="C119" s="42" t="s">
        <v>36</v>
      </c>
      <c r="D119" s="42" t="s">
        <v>74</v>
      </c>
      <c r="E119" s="42" t="s">
        <v>473</v>
      </c>
      <c r="F119" s="42" t="s">
        <v>21</v>
      </c>
      <c r="G119" s="42">
        <v>716</v>
      </c>
      <c r="H119" s="42">
        <v>49</v>
      </c>
      <c r="I119" s="42">
        <v>51</v>
      </c>
      <c r="J119" s="42">
        <v>4.97</v>
      </c>
      <c r="N119" s="85">
        <f t="shared" si="1"/>
        <v>0</v>
      </c>
    </row>
    <row r="120" spans="1:14" x14ac:dyDescent="0.25">
      <c r="A120" s="42">
        <v>2</v>
      </c>
      <c r="B120" s="43" t="s">
        <v>583</v>
      </c>
      <c r="C120" s="42" t="s">
        <v>36</v>
      </c>
      <c r="D120" s="42" t="s">
        <v>74</v>
      </c>
      <c r="E120" s="42" t="s">
        <v>473</v>
      </c>
      <c r="F120" s="42" t="s">
        <v>21</v>
      </c>
      <c r="G120" s="42">
        <v>711</v>
      </c>
      <c r="H120" s="42">
        <v>41</v>
      </c>
      <c r="I120" s="42">
        <v>60</v>
      </c>
      <c r="J120" s="42">
        <v>4.9400000000000004</v>
      </c>
      <c r="N120" s="85">
        <f t="shared" si="1"/>
        <v>0</v>
      </c>
    </row>
    <row r="121" spans="1:14" x14ac:dyDescent="0.25">
      <c r="A121" s="42">
        <v>3</v>
      </c>
      <c r="B121" s="43" t="s">
        <v>584</v>
      </c>
      <c r="C121" s="42" t="s">
        <v>62</v>
      </c>
      <c r="D121" s="42" t="s">
        <v>74</v>
      </c>
      <c r="E121" s="42" t="s">
        <v>473</v>
      </c>
      <c r="F121" s="42" t="s">
        <v>21</v>
      </c>
      <c r="G121" s="42">
        <v>685</v>
      </c>
      <c r="H121" s="42">
        <v>30</v>
      </c>
      <c r="I121" s="42">
        <v>64</v>
      </c>
      <c r="J121" s="42">
        <v>4.76</v>
      </c>
      <c r="N121" s="85">
        <f t="shared" si="1"/>
        <v>0</v>
      </c>
    </row>
    <row r="122" spans="1:14" x14ac:dyDescent="0.25">
      <c r="A122" s="42">
        <v>4</v>
      </c>
      <c r="B122" s="43" t="s">
        <v>585</v>
      </c>
      <c r="C122" s="42" t="s">
        <v>27</v>
      </c>
      <c r="D122" s="42" t="s">
        <v>74</v>
      </c>
      <c r="E122" s="42" t="s">
        <v>473</v>
      </c>
      <c r="F122" s="42" t="s">
        <v>21</v>
      </c>
      <c r="G122" s="42">
        <v>676</v>
      </c>
      <c r="H122" s="42">
        <v>36</v>
      </c>
      <c r="I122" s="42">
        <v>46</v>
      </c>
      <c r="J122" s="42">
        <v>4.6900000000000004</v>
      </c>
      <c r="N122" s="85">
        <f t="shared" si="1"/>
        <v>0</v>
      </c>
    </row>
    <row r="123" spans="1:14" x14ac:dyDescent="0.25">
      <c r="A123" s="42">
        <v>5</v>
      </c>
      <c r="B123" s="43" t="s">
        <v>586</v>
      </c>
      <c r="C123" s="42" t="s">
        <v>53</v>
      </c>
      <c r="D123" s="42" t="s">
        <v>74</v>
      </c>
      <c r="E123" s="42" t="s">
        <v>473</v>
      </c>
      <c r="F123" s="42" t="s">
        <v>21</v>
      </c>
      <c r="G123" s="42">
        <v>670</v>
      </c>
      <c r="H123" s="42">
        <v>37</v>
      </c>
      <c r="I123" s="42">
        <v>41</v>
      </c>
      <c r="J123" s="42">
        <v>4.6500000000000004</v>
      </c>
      <c r="N123" s="85">
        <f t="shared" si="1"/>
        <v>0</v>
      </c>
    </row>
    <row r="124" spans="1:14" x14ac:dyDescent="0.25">
      <c r="A124" s="42">
        <v>6</v>
      </c>
      <c r="B124" s="43" t="s">
        <v>186</v>
      </c>
      <c r="C124" s="42" t="s">
        <v>39</v>
      </c>
      <c r="D124" s="42" t="s">
        <v>74</v>
      </c>
      <c r="E124" s="42" t="s">
        <v>473</v>
      </c>
      <c r="F124" s="42" t="s">
        <v>21</v>
      </c>
      <c r="G124" s="42">
        <v>660</v>
      </c>
      <c r="H124" s="42">
        <v>28</v>
      </c>
      <c r="I124" s="42">
        <v>45</v>
      </c>
      <c r="J124" s="42">
        <v>4.58</v>
      </c>
      <c r="N124" s="85">
        <f t="shared" si="1"/>
        <v>0</v>
      </c>
    </row>
    <row r="125" spans="1:14" x14ac:dyDescent="0.25">
      <c r="A125" s="42">
        <v>7</v>
      </c>
      <c r="B125" s="43" t="s">
        <v>587</v>
      </c>
      <c r="C125" s="42" t="s">
        <v>27</v>
      </c>
      <c r="D125" s="42" t="s">
        <v>74</v>
      </c>
      <c r="E125" s="42" t="s">
        <v>473</v>
      </c>
      <c r="F125" s="42" t="s">
        <v>21</v>
      </c>
      <c r="G125" s="42">
        <v>622</v>
      </c>
      <c r="H125" s="42">
        <v>17</v>
      </c>
      <c r="I125" s="42">
        <v>38</v>
      </c>
      <c r="J125" s="42">
        <v>4.32</v>
      </c>
      <c r="N125" s="85">
        <f t="shared" si="1"/>
        <v>0</v>
      </c>
    </row>
    <row r="126" spans="1:14" x14ac:dyDescent="0.25">
      <c r="A126" s="42">
        <v>8</v>
      </c>
      <c r="B126" s="43" t="s">
        <v>588</v>
      </c>
      <c r="C126" s="42" t="s">
        <v>48</v>
      </c>
      <c r="D126" s="42" t="s">
        <v>74</v>
      </c>
      <c r="E126" s="42" t="s">
        <v>473</v>
      </c>
      <c r="F126" s="42" t="s">
        <v>21</v>
      </c>
      <c r="G126" s="42">
        <v>604</v>
      </c>
      <c r="H126" s="42">
        <v>19</v>
      </c>
      <c r="I126" s="42">
        <v>34</v>
      </c>
      <c r="J126" s="42">
        <v>4.1900000000000004</v>
      </c>
      <c r="N126" s="85">
        <f t="shared" si="1"/>
        <v>0</v>
      </c>
    </row>
    <row r="127" spans="1:14" x14ac:dyDescent="0.25">
      <c r="A127" s="42">
        <v>9</v>
      </c>
      <c r="B127" s="43" t="s">
        <v>589</v>
      </c>
      <c r="C127" s="42" t="s">
        <v>39</v>
      </c>
      <c r="D127" s="42" t="s">
        <v>74</v>
      </c>
      <c r="E127" s="42" t="s">
        <v>473</v>
      </c>
      <c r="F127" s="42" t="s">
        <v>21</v>
      </c>
      <c r="G127" s="42">
        <v>586</v>
      </c>
      <c r="H127" s="42">
        <v>17</v>
      </c>
      <c r="I127" s="42">
        <v>31</v>
      </c>
      <c r="J127" s="42">
        <v>4.07</v>
      </c>
      <c r="N127" s="85">
        <f t="shared" si="1"/>
        <v>0</v>
      </c>
    </row>
    <row r="128" spans="1:14" x14ac:dyDescent="0.25">
      <c r="A128" s="42">
        <v>10</v>
      </c>
      <c r="B128" s="43" t="s">
        <v>590</v>
      </c>
      <c r="C128" s="42" t="s">
        <v>27</v>
      </c>
      <c r="D128" s="42" t="s">
        <v>74</v>
      </c>
      <c r="E128" s="42" t="s">
        <v>473</v>
      </c>
      <c r="F128" s="42" t="s">
        <v>21</v>
      </c>
      <c r="G128" s="42">
        <v>577</v>
      </c>
      <c r="H128" s="42">
        <v>16</v>
      </c>
      <c r="I128" s="42">
        <v>35</v>
      </c>
      <c r="J128" s="42">
        <v>4.01</v>
      </c>
      <c r="N128" s="85">
        <f t="shared" si="1"/>
        <v>0</v>
      </c>
    </row>
    <row r="129" spans="1:14" x14ac:dyDescent="0.25">
      <c r="A129" s="42">
        <v>11</v>
      </c>
      <c r="B129" s="43" t="s">
        <v>591</v>
      </c>
      <c r="C129" s="42" t="s">
        <v>592</v>
      </c>
      <c r="D129" s="42" t="s">
        <v>74</v>
      </c>
      <c r="E129" s="42" t="s">
        <v>473</v>
      </c>
      <c r="F129" s="42" t="s">
        <v>21</v>
      </c>
      <c r="G129" s="42">
        <v>571</v>
      </c>
      <c r="H129" s="42">
        <v>15</v>
      </c>
      <c r="I129" s="42">
        <v>22</v>
      </c>
      <c r="J129" s="42">
        <v>3.97</v>
      </c>
      <c r="N129" s="85">
        <f t="shared" si="1"/>
        <v>0</v>
      </c>
    </row>
    <row r="130" spans="1:14" x14ac:dyDescent="0.25">
      <c r="A130" s="42">
        <v>12</v>
      </c>
      <c r="B130" s="43" t="s">
        <v>171</v>
      </c>
      <c r="C130" s="42" t="s">
        <v>39</v>
      </c>
      <c r="D130" s="42" t="s">
        <v>74</v>
      </c>
      <c r="E130" s="42" t="s">
        <v>473</v>
      </c>
      <c r="F130" s="42" t="s">
        <v>21</v>
      </c>
      <c r="G130" s="42">
        <v>563</v>
      </c>
      <c r="H130" s="42">
        <v>13</v>
      </c>
      <c r="I130" s="42">
        <v>31</v>
      </c>
      <c r="J130" s="42">
        <v>3.91</v>
      </c>
      <c r="N130" s="85">
        <f t="shared" si="1"/>
        <v>0</v>
      </c>
    </row>
    <row r="131" spans="1:14" x14ac:dyDescent="0.25">
      <c r="A131" s="42">
        <v>13</v>
      </c>
      <c r="B131" s="43" t="s">
        <v>187</v>
      </c>
      <c r="C131" s="42" t="s">
        <v>64</v>
      </c>
      <c r="D131" s="42" t="s">
        <v>74</v>
      </c>
      <c r="E131" s="42" t="s">
        <v>473</v>
      </c>
      <c r="F131" s="42" t="s">
        <v>21</v>
      </c>
      <c r="G131" s="42">
        <v>301</v>
      </c>
      <c r="H131" s="42">
        <v>9</v>
      </c>
      <c r="I131" s="42">
        <v>30</v>
      </c>
      <c r="J131" s="42">
        <v>2.09</v>
      </c>
      <c r="N131" s="85">
        <f t="shared" si="1"/>
        <v>0</v>
      </c>
    </row>
    <row r="132" spans="1:14" x14ac:dyDescent="0.25">
      <c r="A132" s="42">
        <v>1</v>
      </c>
      <c r="B132" s="43" t="s">
        <v>593</v>
      </c>
      <c r="C132" s="42" t="s">
        <v>35</v>
      </c>
      <c r="D132" s="42" t="s">
        <v>74</v>
      </c>
      <c r="E132" s="42" t="s">
        <v>49</v>
      </c>
      <c r="F132" s="42" t="s">
        <v>21</v>
      </c>
      <c r="G132" s="42">
        <v>601</v>
      </c>
      <c r="H132" s="42">
        <v>23</v>
      </c>
      <c r="I132" s="42">
        <v>35</v>
      </c>
      <c r="J132" s="42">
        <v>4.17</v>
      </c>
      <c r="N132" s="85">
        <f t="shared" si="1"/>
        <v>0</v>
      </c>
    </row>
    <row r="133" spans="1:14" x14ac:dyDescent="0.25">
      <c r="A133" s="42">
        <v>2</v>
      </c>
      <c r="B133" s="43" t="s">
        <v>594</v>
      </c>
      <c r="C133" s="42" t="s">
        <v>58</v>
      </c>
      <c r="D133" s="42" t="s">
        <v>74</v>
      </c>
      <c r="E133" s="42" t="s">
        <v>49</v>
      </c>
      <c r="F133" s="42" t="s">
        <v>21</v>
      </c>
      <c r="G133" s="42">
        <v>591</v>
      </c>
      <c r="H133" s="42">
        <v>16</v>
      </c>
      <c r="I133" s="42">
        <v>38</v>
      </c>
      <c r="J133" s="42">
        <v>4.0999999999999996</v>
      </c>
      <c r="N133" s="85">
        <f t="shared" si="1"/>
        <v>0</v>
      </c>
    </row>
    <row r="134" spans="1:14" x14ac:dyDescent="0.25">
      <c r="A134" s="42">
        <v>3</v>
      </c>
      <c r="B134" s="43" t="s">
        <v>595</v>
      </c>
      <c r="C134" s="42" t="s">
        <v>489</v>
      </c>
      <c r="D134" s="42" t="s">
        <v>74</v>
      </c>
      <c r="E134" s="42" t="s">
        <v>49</v>
      </c>
      <c r="F134" s="42" t="s">
        <v>21</v>
      </c>
      <c r="G134" s="42">
        <v>579</v>
      </c>
      <c r="H134" s="42">
        <v>12</v>
      </c>
      <c r="I134" s="42">
        <v>37</v>
      </c>
      <c r="J134" s="42">
        <v>4.0199999999999996</v>
      </c>
      <c r="N134" s="85">
        <f t="shared" si="1"/>
        <v>0</v>
      </c>
    </row>
    <row r="135" spans="1:14" x14ac:dyDescent="0.25">
      <c r="A135" s="42">
        <v>4</v>
      </c>
      <c r="B135" s="43" t="s">
        <v>596</v>
      </c>
      <c r="C135" s="42" t="s">
        <v>54</v>
      </c>
      <c r="D135" s="42" t="s">
        <v>74</v>
      </c>
      <c r="E135" s="42" t="s">
        <v>49</v>
      </c>
      <c r="F135" s="42" t="s">
        <v>21</v>
      </c>
      <c r="G135" s="42">
        <v>534</v>
      </c>
      <c r="H135" s="42">
        <v>15</v>
      </c>
      <c r="I135" s="42">
        <v>27</v>
      </c>
      <c r="J135" s="42">
        <v>3.71</v>
      </c>
      <c r="L135" t="s">
        <v>640</v>
      </c>
      <c r="M135" s="42">
        <v>534</v>
      </c>
      <c r="N135" s="85">
        <f t="shared" si="1"/>
        <v>3.7083333333333335</v>
      </c>
    </row>
    <row r="136" spans="1:14" x14ac:dyDescent="0.25">
      <c r="A136" s="42">
        <v>5</v>
      </c>
      <c r="B136" s="43" t="s">
        <v>597</v>
      </c>
      <c r="C136" s="42" t="s">
        <v>42</v>
      </c>
      <c r="D136" s="42" t="s">
        <v>74</v>
      </c>
      <c r="E136" s="42" t="s">
        <v>49</v>
      </c>
      <c r="F136" s="42" t="s">
        <v>21</v>
      </c>
      <c r="G136" s="42">
        <v>531</v>
      </c>
      <c r="H136" s="42">
        <v>9</v>
      </c>
      <c r="I136" s="42">
        <v>24</v>
      </c>
      <c r="J136" s="42">
        <v>3.69</v>
      </c>
    </row>
  </sheetData>
  <hyperlinks>
    <hyperlink ref="B2" r:id="rId1" display="https://resultat.bagskytte.se/Archer/Details/130379" xr:uid="{00000000-0004-0000-0300-000001000000}"/>
    <hyperlink ref="B3" r:id="rId2" display="https://resultat.bagskytte.se/Archer/Details/1067829" xr:uid="{00000000-0004-0000-0300-000002000000}"/>
    <hyperlink ref="B4" r:id="rId3" display="https://resultat.bagskytte.se/Archer/Details/1620409" xr:uid="{00000000-0004-0000-0300-000003000000}"/>
    <hyperlink ref="B5" r:id="rId4" display="https://resultat.bagskytte.se/Archer/Details/1548400" xr:uid="{00000000-0004-0000-0300-000004000000}"/>
    <hyperlink ref="B6" r:id="rId5" display="https://resultat.bagskytte.se/Archer/Details/127379" xr:uid="{00000000-0004-0000-0300-000005000000}"/>
    <hyperlink ref="B7" r:id="rId6" display="https://resultat.bagskytte.se/Archer/Details/2120475" xr:uid="{00000000-0004-0000-0300-000006000000}"/>
    <hyperlink ref="B8" r:id="rId7" display="https://resultat.bagskytte.se/Archer/Details/4275206" xr:uid="{00000000-0004-0000-0300-000007000000}"/>
    <hyperlink ref="B9" r:id="rId8" display="https://resultat.bagskytte.se/Archer/Details/2586" xr:uid="{00000000-0004-0000-0300-000008000000}"/>
    <hyperlink ref="B10" r:id="rId9" display="https://resultat.bagskytte.se/Archer/Details/3196765" xr:uid="{00000000-0004-0000-0300-000009000000}"/>
    <hyperlink ref="B11" r:id="rId10" display="https://resultat.bagskytte.se/Archer/Details/1899257" xr:uid="{00000000-0004-0000-0300-00000A000000}"/>
    <hyperlink ref="B12" r:id="rId11" display="https://resultat.bagskytte.se/Archer/Details/2929852" xr:uid="{00000000-0004-0000-0300-00000B000000}"/>
    <hyperlink ref="B13" r:id="rId12" display="https://resultat.bagskytte.se/Archer/Details/129825" xr:uid="{00000000-0004-0000-0300-00000C000000}"/>
    <hyperlink ref="B14" r:id="rId13" display="https://resultat.bagskytte.se/Archer/Details/4155921" xr:uid="{00000000-0004-0000-0300-00000D000000}"/>
    <hyperlink ref="B15" r:id="rId14" display="https://resultat.bagskytte.se/Archer/Details/326414" xr:uid="{00000000-0004-0000-0300-00000E000000}"/>
    <hyperlink ref="B16" r:id="rId15" display="https://resultat.bagskytte.se/Archer/Details/130308" xr:uid="{00000000-0004-0000-0300-00000F000000}"/>
    <hyperlink ref="B17" r:id="rId16" display="https://resultat.bagskytte.se/Archer/Details/130104" xr:uid="{00000000-0004-0000-0300-000010000000}"/>
    <hyperlink ref="B18" r:id="rId17" display="https://resultat.bagskytte.se/Archer/Details/1741319" xr:uid="{00000000-0004-0000-0300-000011000000}"/>
    <hyperlink ref="B19" r:id="rId18" display="https://resultat.bagskytte.se/Archer/Details/3955864" xr:uid="{00000000-0004-0000-0300-000012000000}"/>
    <hyperlink ref="B20" r:id="rId19" display="https://resultat.bagskytte.se/Archer/Details/2129986" xr:uid="{00000000-0004-0000-0300-000013000000}"/>
    <hyperlink ref="B21" r:id="rId20" display="https://resultat.bagskytte.se/Archer/Details/1866162" xr:uid="{00000000-0004-0000-0300-000014000000}"/>
    <hyperlink ref="B22" r:id="rId21" display="https://resultat.bagskytte.se/Archer/Details/4611251" xr:uid="{00000000-0004-0000-0300-000015000000}"/>
    <hyperlink ref="B23" r:id="rId22" display="https://resultat.bagskytte.se/Archer/Details/3373389" xr:uid="{00000000-0004-0000-0300-000016000000}"/>
    <hyperlink ref="B24" r:id="rId23" display="https://resultat.bagskytte.se/Archer/Details/129484" xr:uid="{00000000-0004-0000-0300-000017000000}"/>
    <hyperlink ref="B25" r:id="rId24" display="https://resultat.bagskytte.se/Archer/Details/105624" xr:uid="{00000000-0004-0000-0300-000018000000}"/>
    <hyperlink ref="B26" r:id="rId25" display="https://resultat.bagskytte.se/Archer/Details/1749814" xr:uid="{00000000-0004-0000-0300-000019000000}"/>
    <hyperlink ref="B27" r:id="rId26" display="https://resultat.bagskytte.se/Archer/Details/1595495" xr:uid="{00000000-0004-0000-0300-00001A000000}"/>
    <hyperlink ref="B28" r:id="rId27" display="https://resultat.bagskytte.se/Archer/Details/129471" xr:uid="{00000000-0004-0000-0300-00001B000000}"/>
    <hyperlink ref="B29" r:id="rId28" display="https://resultat.bagskytte.se/Archer/Details/123120" xr:uid="{00000000-0004-0000-0300-00001C000000}"/>
    <hyperlink ref="B30" r:id="rId29" display="https://resultat.bagskytte.se/Archer/Details/130298" xr:uid="{00000000-0004-0000-0300-00001D000000}"/>
    <hyperlink ref="B31" r:id="rId30" display="https://resultat.bagskytte.se/Archer/Details/130003" xr:uid="{00000000-0004-0000-0300-00001E000000}"/>
    <hyperlink ref="B32" r:id="rId31" display="https://resultat.bagskytte.se/Archer/Details/2967342" xr:uid="{00000000-0004-0000-0300-00001F000000}"/>
    <hyperlink ref="B33" r:id="rId32" display="https://resultat.bagskytte.se/Archer/Details/3910012" xr:uid="{00000000-0004-0000-0300-000020000000}"/>
    <hyperlink ref="B34" r:id="rId33" display="https://resultat.bagskytte.se/Archer/Details/129943" xr:uid="{00000000-0004-0000-0300-000021000000}"/>
    <hyperlink ref="B35" r:id="rId34" display="https://resultat.bagskytte.se/Archer/Details/129925" xr:uid="{00000000-0004-0000-0300-000022000000}"/>
    <hyperlink ref="B36" r:id="rId35" display="https://resultat.bagskytte.se/Archer/Details/398522" xr:uid="{00000000-0004-0000-0300-000023000000}"/>
    <hyperlink ref="B37" r:id="rId36" display="https://resultat.bagskytte.se/Archer/Details/822233" xr:uid="{00000000-0004-0000-0300-000024000000}"/>
    <hyperlink ref="B38" r:id="rId37" display="https://resultat.bagskytte.se/Archer/Details/439321" xr:uid="{00000000-0004-0000-0300-000025000000}"/>
    <hyperlink ref="B39" r:id="rId38" display="https://resultat.bagskytte.se/Archer/Details/2375912" xr:uid="{00000000-0004-0000-0300-000026000000}"/>
    <hyperlink ref="B40" r:id="rId39" display="https://resultat.bagskytte.se/Archer/Details/1835691" xr:uid="{00000000-0004-0000-0300-000027000000}"/>
    <hyperlink ref="B41" r:id="rId40" display="https://resultat.bagskytte.se/Archer/Details/4010839" xr:uid="{00000000-0004-0000-0300-000028000000}"/>
    <hyperlink ref="B42" r:id="rId41" display="https://resultat.bagskytte.se/Archer/Details/1375850" xr:uid="{00000000-0004-0000-0300-000029000000}"/>
    <hyperlink ref="B43" r:id="rId42" display="https://resultat.bagskytte.se/Archer/Details/903551" xr:uid="{00000000-0004-0000-0300-00002A000000}"/>
    <hyperlink ref="B44" r:id="rId43" display="https://resultat.bagskytte.se/Archer/Details/127025" xr:uid="{00000000-0004-0000-0300-00002B000000}"/>
    <hyperlink ref="B45" r:id="rId44" display="https://resultat.bagskytte.se/Archer/Details/566953" xr:uid="{00000000-0004-0000-0300-00002C000000}"/>
    <hyperlink ref="B46" r:id="rId45" display="https://resultat.bagskytte.se/Archer/Details/437910" xr:uid="{00000000-0004-0000-0300-00002D000000}"/>
    <hyperlink ref="B47" r:id="rId46" display="https://resultat.bagskytte.se/Archer/Details/129553" xr:uid="{00000000-0004-0000-0300-00002E000000}"/>
    <hyperlink ref="B48" r:id="rId47" display="https://resultat.bagskytte.se/Archer/Details/1572169" xr:uid="{00000000-0004-0000-0300-00002F000000}"/>
    <hyperlink ref="B49" r:id="rId48" display="https://resultat.bagskytte.se/Archer/Details/754885" xr:uid="{00000000-0004-0000-0300-000030000000}"/>
    <hyperlink ref="B50" r:id="rId49" display="https://resultat.bagskytte.se/Archer/Details/1930466" xr:uid="{00000000-0004-0000-0300-000031000000}"/>
    <hyperlink ref="B51" r:id="rId50" display="https://resultat.bagskytte.se/Archer/Details/1557046" xr:uid="{00000000-0004-0000-0300-000032000000}"/>
    <hyperlink ref="B52" r:id="rId51" display="https://resultat.bagskytte.se/Archer/Details/128463" xr:uid="{00000000-0004-0000-0300-000033000000}"/>
    <hyperlink ref="B53" r:id="rId52" display="https://resultat.bagskytte.se/Archer/Details/374074" xr:uid="{00000000-0004-0000-0300-000034000000}"/>
    <hyperlink ref="B54" r:id="rId53" display="https://resultat.bagskytte.se/Archer/Details/750429" xr:uid="{00000000-0004-0000-0300-000035000000}"/>
    <hyperlink ref="B55" r:id="rId54" display="https://resultat.bagskytte.se/Archer/Details/130378" xr:uid="{00000000-0004-0000-0300-000036000000}"/>
    <hyperlink ref="B56" r:id="rId55" display="https://resultat.bagskytte.se/Archer/Details/837574" xr:uid="{00000000-0004-0000-0300-000037000000}"/>
    <hyperlink ref="B57" r:id="rId56" display="https://resultat.bagskytte.se/Archer/Details/128486" xr:uid="{00000000-0004-0000-0300-000038000000}"/>
    <hyperlink ref="B58" r:id="rId57" display="https://resultat.bagskytte.se/Archer/Details/587882" xr:uid="{00000000-0004-0000-0300-000039000000}"/>
    <hyperlink ref="B59" r:id="rId58" display="https://resultat.bagskytte.se/Archer/Details/129956" xr:uid="{00000000-0004-0000-0300-00003A000000}"/>
    <hyperlink ref="B60" r:id="rId59" display="https://resultat.bagskytte.se/Archer/Details/809551" xr:uid="{00000000-0004-0000-0300-00003B000000}"/>
    <hyperlink ref="B61" r:id="rId60" display="https://resultat.bagskytte.se/Archer/Details/130427" xr:uid="{00000000-0004-0000-0300-00003C000000}"/>
    <hyperlink ref="B62" r:id="rId61" display="https://resultat.bagskytte.se/Archer/Details/1574789" xr:uid="{00000000-0004-0000-0300-00003D000000}"/>
    <hyperlink ref="B63" r:id="rId62" display="https://resultat.bagskytte.se/Archer/Details/573813" xr:uid="{00000000-0004-0000-0300-00003E000000}"/>
    <hyperlink ref="B64" r:id="rId63" display="https://resultat.bagskytte.se/Archer/Details/2772037" xr:uid="{00000000-0004-0000-0300-00003F000000}"/>
    <hyperlink ref="B65" r:id="rId64" display="https://resultat.bagskytte.se/Archer/Details/130485" xr:uid="{00000000-0004-0000-0300-000040000000}"/>
    <hyperlink ref="B66" r:id="rId65" display="https://resultat.bagskytte.se/Archer/Details/2239103" xr:uid="{00000000-0004-0000-0300-000041000000}"/>
    <hyperlink ref="B67" r:id="rId66" display="https://resultat.bagskytte.se/Archer/Details/130384" xr:uid="{00000000-0004-0000-0300-000042000000}"/>
    <hyperlink ref="B68" r:id="rId67" display="https://resultat.bagskytte.se/Archer/Details/699806" xr:uid="{00000000-0004-0000-0300-000043000000}"/>
    <hyperlink ref="B69" r:id="rId68" display="https://resultat.bagskytte.se/Archer/Details/464402" xr:uid="{00000000-0004-0000-0300-000044000000}"/>
    <hyperlink ref="B70" r:id="rId69" display="https://resultat.bagskytte.se/Archer/Details/128074" xr:uid="{00000000-0004-0000-0300-000045000000}"/>
    <hyperlink ref="B71" r:id="rId70" display="https://resultat.bagskytte.se/Archer/Details/129819" xr:uid="{00000000-0004-0000-0300-000046000000}"/>
    <hyperlink ref="B72" r:id="rId71" display="https://resultat.bagskytte.se/Archer/Details/743424" xr:uid="{00000000-0004-0000-0300-000047000000}"/>
    <hyperlink ref="B73" r:id="rId72" display="https://resultat.bagskytte.se/Archer/Details/1625389" xr:uid="{00000000-0004-0000-0300-000048000000}"/>
    <hyperlink ref="B74" r:id="rId73" display="https://resultat.bagskytte.se/Archer/Details/4497384" xr:uid="{00000000-0004-0000-0300-000049000000}"/>
    <hyperlink ref="B75" r:id="rId74" display="https://resultat.bagskytte.se/Archer/Details/1206468" xr:uid="{00000000-0004-0000-0300-00004A000000}"/>
    <hyperlink ref="B76" r:id="rId75" display="https://resultat.bagskytte.se/Archer/Details/1601663" xr:uid="{00000000-0004-0000-0300-00004B000000}"/>
    <hyperlink ref="B77" r:id="rId76" display="https://resultat.bagskytte.se/Archer/Details/130518" xr:uid="{00000000-0004-0000-0300-00004C000000}"/>
    <hyperlink ref="B78" r:id="rId77" display="https://resultat.bagskytte.se/Archer/Details/127792" xr:uid="{00000000-0004-0000-0300-00004D000000}"/>
    <hyperlink ref="B79" r:id="rId78" display="https://resultat.bagskytte.se/Archer/Details/1987950" xr:uid="{00000000-0004-0000-0300-00004E000000}"/>
    <hyperlink ref="B80" r:id="rId79" display="https://resultat.bagskytte.se/Archer/Details/1632825" xr:uid="{00000000-0004-0000-0300-00004F000000}"/>
    <hyperlink ref="B81" r:id="rId80" display="https://resultat.bagskytte.se/Archer/Details/130789" xr:uid="{00000000-0004-0000-0300-000050000000}"/>
    <hyperlink ref="B82" r:id="rId81" display="https://resultat.bagskytte.se/Archer/Details/838826" xr:uid="{00000000-0004-0000-0300-000051000000}"/>
    <hyperlink ref="B83" r:id="rId82" display="https://resultat.bagskytte.se/Archer/Details/1597421" xr:uid="{00000000-0004-0000-0300-000052000000}"/>
    <hyperlink ref="B84" r:id="rId83" display="https://resultat.bagskytte.se/Archer/Details/129841" xr:uid="{00000000-0004-0000-0300-000053000000}"/>
    <hyperlink ref="B85" r:id="rId84" display="https://resultat.bagskytte.se/Archer/Details/547233" xr:uid="{00000000-0004-0000-0300-000054000000}"/>
    <hyperlink ref="B86" r:id="rId85" display="https://resultat.bagskytte.se/Archer/Details/1097486" xr:uid="{00000000-0004-0000-0300-000055000000}"/>
    <hyperlink ref="B87" r:id="rId86" display="https://resultat.bagskytte.se/Archer/Details/128613" xr:uid="{00000000-0004-0000-0300-000056000000}"/>
    <hyperlink ref="B88" r:id="rId87" display="https://resultat.bagskytte.se/Archer/Details/128627" xr:uid="{00000000-0004-0000-0300-000057000000}"/>
    <hyperlink ref="B89" r:id="rId88" display="https://resultat.bagskytte.se/Archer/Details/127014" xr:uid="{00000000-0004-0000-0300-000058000000}"/>
    <hyperlink ref="B90" r:id="rId89" display="https://resultat.bagskytte.se/Archer/Details/10756" xr:uid="{00000000-0004-0000-0300-000059000000}"/>
    <hyperlink ref="B91" r:id="rId90" display="https://resultat.bagskytte.se/Archer/Details/1574929" xr:uid="{00000000-0004-0000-0300-00005A000000}"/>
    <hyperlink ref="B92" r:id="rId91" display="https://resultat.bagskytte.se/Archer/Details/2144566" xr:uid="{00000000-0004-0000-0300-00005B000000}"/>
    <hyperlink ref="B93" r:id="rId92" display="https://resultat.bagskytte.se/Archer/Details/567141" xr:uid="{00000000-0004-0000-0300-00005C000000}"/>
    <hyperlink ref="B94" r:id="rId93" display="https://resultat.bagskytte.se/Archer/Details/2084356" xr:uid="{00000000-0004-0000-0300-00005D000000}"/>
    <hyperlink ref="B95" r:id="rId94" display="https://resultat.bagskytte.se/Archer/Details/523508" xr:uid="{00000000-0004-0000-0300-00005E000000}"/>
    <hyperlink ref="B96" r:id="rId95" display="https://resultat.bagskytte.se/Archer/Details/492801" xr:uid="{00000000-0004-0000-0300-00005F000000}"/>
    <hyperlink ref="B97" r:id="rId96" display="https://resultat.bagskytte.se/Archer/Details/740586" xr:uid="{00000000-0004-0000-0300-000060000000}"/>
    <hyperlink ref="B98" r:id="rId97" display="https://resultat.bagskytte.se/Archer/Details/545310" xr:uid="{00000000-0004-0000-0300-000061000000}"/>
    <hyperlink ref="B99" r:id="rId98" display="https://resultat.bagskytte.se/Archer/Details/4302927" xr:uid="{00000000-0004-0000-0300-000062000000}"/>
    <hyperlink ref="B100" r:id="rId99" display="https://resultat.bagskytte.se/Archer/Details/208152" xr:uid="{00000000-0004-0000-0300-000063000000}"/>
    <hyperlink ref="B101" r:id="rId100" display="https://resultat.bagskytte.se/Archer/Details/3203506" xr:uid="{00000000-0004-0000-0300-000064000000}"/>
    <hyperlink ref="B102" r:id="rId101" display="https://resultat.bagskytte.se/Archer/Details/129775" xr:uid="{00000000-0004-0000-0300-000065000000}"/>
    <hyperlink ref="B103" r:id="rId102" display="https://resultat.bagskytte.se/Archer/Details/740583" xr:uid="{00000000-0004-0000-0300-000066000000}"/>
    <hyperlink ref="B104" r:id="rId103" display="https://resultat.bagskytte.se/Archer/Details/9299" xr:uid="{00000000-0004-0000-0300-000067000000}"/>
    <hyperlink ref="B105" r:id="rId104" display="https://resultat.bagskytte.se/Archer/Details/128252" xr:uid="{00000000-0004-0000-0300-000068000000}"/>
    <hyperlink ref="B106" r:id="rId105" display="https://resultat.bagskytte.se/Archer/Details/128257" xr:uid="{00000000-0004-0000-0300-000069000000}"/>
    <hyperlink ref="B107" r:id="rId106" display="https://resultat.bagskytte.se/Archer/Details/2754551" xr:uid="{00000000-0004-0000-0300-00006A000000}"/>
    <hyperlink ref="B108" r:id="rId107" display="https://resultat.bagskytte.se/Archer/Details/485090" xr:uid="{00000000-0004-0000-0300-00006B000000}"/>
    <hyperlink ref="B109" r:id="rId108" display="https://resultat.bagskytte.se/Archer/Details/130065" xr:uid="{00000000-0004-0000-0300-00006C000000}"/>
    <hyperlink ref="B110" r:id="rId109" display="https://resultat.bagskytte.se/Archer/Details/130458" xr:uid="{00000000-0004-0000-0300-00006D000000}"/>
    <hyperlink ref="B111" r:id="rId110" display="https://resultat.bagskytte.se/Archer/Details/229602" xr:uid="{00000000-0004-0000-0300-00006E000000}"/>
    <hyperlink ref="B112" r:id="rId111" display="https://resultat.bagskytte.se/Archer/Details/474457" xr:uid="{00000000-0004-0000-0300-00006F000000}"/>
    <hyperlink ref="B113" r:id="rId112" display="https://resultat.bagskytte.se/Archer/Details/857368" xr:uid="{00000000-0004-0000-0300-000070000000}"/>
    <hyperlink ref="B114" r:id="rId113" display="https://resultat.bagskytte.se/Archer/Details/398524" xr:uid="{00000000-0004-0000-0300-000071000000}"/>
    <hyperlink ref="B115" r:id="rId114" display="https://resultat.bagskytte.se/Archer/Details/130429" xr:uid="{00000000-0004-0000-0300-000072000000}"/>
    <hyperlink ref="B116" r:id="rId115" display="https://resultat.bagskytte.se/Archer/Details/1430983" xr:uid="{00000000-0004-0000-0300-000073000000}"/>
    <hyperlink ref="B117" r:id="rId116" display="https://resultat.bagskytte.se/Archer/Details/76517" xr:uid="{00000000-0004-0000-0300-000074000000}"/>
    <hyperlink ref="B118" r:id="rId117" display="https://resultat.bagskytte.se/Archer/Details/514049" xr:uid="{00000000-0004-0000-0300-000075000000}"/>
    <hyperlink ref="B119" r:id="rId118" display="https://resultat.bagskytte.se/Archer/Details/101913" xr:uid="{00000000-0004-0000-0300-000076000000}"/>
    <hyperlink ref="B120" r:id="rId119" display="https://resultat.bagskytte.se/Archer/Details/370494" xr:uid="{00000000-0004-0000-0300-000077000000}"/>
    <hyperlink ref="B121" r:id="rId120" display="https://resultat.bagskytte.se/Archer/Details/130340" xr:uid="{00000000-0004-0000-0300-000078000000}"/>
    <hyperlink ref="B122" r:id="rId121" display="https://resultat.bagskytte.se/Archer/Details/127051" xr:uid="{00000000-0004-0000-0300-000079000000}"/>
    <hyperlink ref="B123" r:id="rId122" display="https://resultat.bagskytte.se/Archer/Details/404602" xr:uid="{00000000-0004-0000-0300-00007A000000}"/>
    <hyperlink ref="B124" r:id="rId123" display="https://resultat.bagskytte.se/Archer/Details/375347" xr:uid="{00000000-0004-0000-0300-00007B000000}"/>
    <hyperlink ref="B125" r:id="rId124" display="https://resultat.bagskytte.se/Archer/Details/126810" xr:uid="{00000000-0004-0000-0300-00007C000000}"/>
    <hyperlink ref="B126" r:id="rId125" display="https://resultat.bagskytte.se/Archer/Details/398450" xr:uid="{00000000-0004-0000-0300-00007D000000}"/>
    <hyperlink ref="B127" r:id="rId126" display="https://resultat.bagskytte.se/Archer/Details/130009" xr:uid="{00000000-0004-0000-0300-00007E000000}"/>
    <hyperlink ref="B128" r:id="rId127" display="https://resultat.bagskytte.se/Archer/Details/126817" xr:uid="{00000000-0004-0000-0300-00007F000000}"/>
    <hyperlink ref="B129" r:id="rId128" display="https://resultat.bagskytte.se/Archer/Details/1711000" xr:uid="{00000000-0004-0000-0300-000080000000}"/>
    <hyperlink ref="B130" r:id="rId129" display="https://resultat.bagskytte.se/Archer/Details/491366" xr:uid="{00000000-0004-0000-0300-000081000000}"/>
    <hyperlink ref="B131" r:id="rId130" display="https://resultat.bagskytte.se/Archer/Details/1097483" xr:uid="{00000000-0004-0000-0300-000082000000}"/>
    <hyperlink ref="B132" r:id="rId131" display="https://resultat.bagskytte.se/Archer/Details/130006" xr:uid="{00000000-0004-0000-0300-000083000000}"/>
    <hyperlink ref="B133" r:id="rId132" display="https://resultat.bagskytte.se/Archer/Details/129769" xr:uid="{00000000-0004-0000-0300-000084000000}"/>
    <hyperlink ref="B134" r:id="rId133" display="https://resultat.bagskytte.se/Archer/Details/6366" xr:uid="{00000000-0004-0000-0300-000085000000}"/>
    <hyperlink ref="B135" r:id="rId134" display="https://resultat.bagskytte.se/Archer/Details/153260" xr:uid="{00000000-0004-0000-0300-000086000000}"/>
    <hyperlink ref="B136" r:id="rId135" display="https://resultat.bagskytte.se/Archer/Details/1816938" xr:uid="{00000000-0004-0000-0300-000087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8"/>
  <sheetViews>
    <sheetView topLeftCell="A49" zoomScaleNormal="100" workbookViewId="0">
      <selection activeCell="J93" sqref="J93:J96"/>
    </sheetView>
  </sheetViews>
  <sheetFormatPr defaultRowHeight="15" x14ac:dyDescent="0.25"/>
  <cols>
    <col min="1" max="1" width="2" bestFit="1" customWidth="1"/>
    <col min="2" max="2" width="24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1" spans="1:10" ht="15.75" x14ac:dyDescent="0.25">
      <c r="A1" s="3"/>
      <c r="B1" s="4"/>
      <c r="C1" s="4"/>
      <c r="D1" s="4"/>
      <c r="E1" s="4"/>
      <c r="F1" s="4"/>
      <c r="G1" s="5"/>
      <c r="H1" s="5"/>
    </row>
    <row r="2" spans="1:10" ht="15.75" x14ac:dyDescent="0.25">
      <c r="A2" s="6"/>
      <c r="B2" s="7"/>
      <c r="C2" s="7"/>
      <c r="D2" s="6"/>
      <c r="E2" s="6"/>
      <c r="F2" s="6"/>
      <c r="G2" s="9"/>
      <c r="H2" s="8"/>
    </row>
    <row r="3" spans="1:10" x14ac:dyDescent="0.25">
      <c r="A3" s="11">
        <v>1</v>
      </c>
      <c r="B3" s="12" t="s">
        <v>79</v>
      </c>
      <c r="C3" s="11" t="s">
        <v>80</v>
      </c>
      <c r="D3" s="11" t="s">
        <v>19</v>
      </c>
      <c r="E3" s="11" t="s">
        <v>81</v>
      </c>
      <c r="F3" s="11" t="s">
        <v>21</v>
      </c>
      <c r="G3" s="11">
        <v>324</v>
      </c>
      <c r="H3" s="11">
        <v>13</v>
      </c>
      <c r="I3" s="11">
        <v>23</v>
      </c>
      <c r="J3" s="11">
        <v>4.5</v>
      </c>
    </row>
    <row r="4" spans="1:10" x14ac:dyDescent="0.25">
      <c r="A4" s="11">
        <v>2</v>
      </c>
      <c r="B4" s="12" t="s">
        <v>82</v>
      </c>
      <c r="C4" s="11" t="s">
        <v>42</v>
      </c>
      <c r="D4" s="11" t="s">
        <v>19</v>
      </c>
      <c r="E4" s="11" t="s">
        <v>81</v>
      </c>
      <c r="F4" s="11" t="s">
        <v>21</v>
      </c>
      <c r="G4" s="11">
        <v>305</v>
      </c>
      <c r="H4" s="11">
        <v>11</v>
      </c>
      <c r="I4" s="11">
        <v>18</v>
      </c>
      <c r="J4" s="11">
        <v>4.24</v>
      </c>
    </row>
    <row r="5" spans="1:10" x14ac:dyDescent="0.25">
      <c r="A5" s="11">
        <v>3</v>
      </c>
      <c r="B5" s="12" t="s">
        <v>83</v>
      </c>
      <c r="C5" s="11" t="s">
        <v>47</v>
      </c>
      <c r="D5" s="11" t="s">
        <v>19</v>
      </c>
      <c r="E5" s="11" t="s">
        <v>81</v>
      </c>
      <c r="F5" s="11" t="s">
        <v>21</v>
      </c>
      <c r="G5" s="11">
        <v>292</v>
      </c>
      <c r="H5" s="11">
        <v>10</v>
      </c>
      <c r="I5" s="11">
        <v>10</v>
      </c>
      <c r="J5" s="11">
        <v>4.0599999999999996</v>
      </c>
    </row>
    <row r="6" spans="1:10" x14ac:dyDescent="0.25">
      <c r="A6" s="11">
        <v>4</v>
      </c>
      <c r="B6" s="11" t="s">
        <v>84</v>
      </c>
      <c r="C6" s="11" t="s">
        <v>80</v>
      </c>
      <c r="D6" s="11" t="s">
        <v>19</v>
      </c>
      <c r="E6" s="11" t="s">
        <v>81</v>
      </c>
      <c r="F6" s="11" t="s">
        <v>21</v>
      </c>
      <c r="G6" s="11">
        <v>273</v>
      </c>
      <c r="H6" s="11">
        <v>6</v>
      </c>
      <c r="I6" s="11">
        <v>24</v>
      </c>
      <c r="J6" s="11">
        <v>3.79</v>
      </c>
    </row>
    <row r="7" spans="1:10" x14ac:dyDescent="0.25">
      <c r="A7" s="11">
        <v>5</v>
      </c>
      <c r="B7" s="12" t="s">
        <v>85</v>
      </c>
      <c r="C7" s="11" t="s">
        <v>47</v>
      </c>
      <c r="D7" s="11" t="s">
        <v>19</v>
      </c>
      <c r="E7" s="11" t="s">
        <v>81</v>
      </c>
      <c r="F7" s="11" t="s">
        <v>21</v>
      </c>
      <c r="G7" s="11">
        <v>262</v>
      </c>
      <c r="H7" s="11">
        <v>7</v>
      </c>
      <c r="I7" s="11">
        <v>7</v>
      </c>
      <c r="J7" s="11">
        <v>3.64</v>
      </c>
    </row>
    <row r="8" spans="1:10" x14ac:dyDescent="0.25">
      <c r="A8" s="11">
        <v>6</v>
      </c>
      <c r="B8" s="12" t="s">
        <v>86</v>
      </c>
      <c r="C8" s="11" t="s">
        <v>87</v>
      </c>
      <c r="D8" s="11" t="s">
        <v>19</v>
      </c>
      <c r="E8" s="11" t="s">
        <v>81</v>
      </c>
      <c r="F8" s="11" t="s">
        <v>21</v>
      </c>
      <c r="G8" s="11">
        <v>260</v>
      </c>
      <c r="H8" s="11">
        <v>7</v>
      </c>
      <c r="I8" s="11">
        <v>7</v>
      </c>
      <c r="J8" s="11">
        <v>3.61</v>
      </c>
    </row>
    <row r="9" spans="1:10" x14ac:dyDescent="0.25">
      <c r="A9" s="11">
        <v>7</v>
      </c>
      <c r="B9" s="12" t="s">
        <v>88</v>
      </c>
      <c r="C9" s="11" t="s">
        <v>18</v>
      </c>
      <c r="D9" s="11" t="s">
        <v>19</v>
      </c>
      <c r="E9" s="11" t="s">
        <v>81</v>
      </c>
      <c r="F9" s="11" t="s">
        <v>21</v>
      </c>
      <c r="G9" s="11">
        <v>224</v>
      </c>
      <c r="H9" s="11">
        <v>4</v>
      </c>
      <c r="I9" s="11">
        <v>9</v>
      </c>
      <c r="J9" s="11">
        <v>3.11</v>
      </c>
    </row>
    <row r="10" spans="1:10" x14ac:dyDescent="0.25">
      <c r="A10" s="11">
        <v>8</v>
      </c>
      <c r="B10" s="12" t="s">
        <v>89</v>
      </c>
      <c r="C10" s="11" t="s">
        <v>42</v>
      </c>
      <c r="D10" s="11" t="s">
        <v>19</v>
      </c>
      <c r="E10" s="11" t="s">
        <v>81</v>
      </c>
      <c r="F10" s="11" t="s">
        <v>21</v>
      </c>
      <c r="G10" s="11">
        <v>221</v>
      </c>
      <c r="H10" s="11">
        <v>4</v>
      </c>
      <c r="I10" s="11">
        <v>4</v>
      </c>
      <c r="J10" s="11">
        <v>3.07</v>
      </c>
    </row>
    <row r="11" spans="1:10" x14ac:dyDescent="0.25">
      <c r="A11" s="11">
        <v>9</v>
      </c>
      <c r="B11" s="12" t="s">
        <v>90</v>
      </c>
      <c r="C11" s="11" t="s">
        <v>43</v>
      </c>
      <c r="D11" s="11" t="s">
        <v>19</v>
      </c>
      <c r="E11" s="11" t="s">
        <v>81</v>
      </c>
      <c r="F11" s="11" t="s">
        <v>21</v>
      </c>
      <c r="G11" s="11">
        <v>156</v>
      </c>
      <c r="H11" s="11">
        <v>3</v>
      </c>
      <c r="I11" s="11">
        <v>3</v>
      </c>
      <c r="J11" s="11">
        <v>2.17</v>
      </c>
    </row>
    <row r="12" spans="1:10" x14ac:dyDescent="0.25">
      <c r="A12" s="11">
        <v>1</v>
      </c>
      <c r="B12" s="12" t="s">
        <v>91</v>
      </c>
      <c r="C12" s="11" t="s">
        <v>18</v>
      </c>
      <c r="D12" s="11" t="s">
        <v>19</v>
      </c>
      <c r="E12" s="11" t="s">
        <v>92</v>
      </c>
      <c r="F12" s="11" t="s">
        <v>21</v>
      </c>
      <c r="G12" s="11">
        <v>284</v>
      </c>
      <c r="H12" s="11">
        <v>7</v>
      </c>
      <c r="I12" s="11">
        <v>15</v>
      </c>
      <c r="J12" s="11">
        <v>3.94</v>
      </c>
    </row>
    <row r="13" spans="1:10" x14ac:dyDescent="0.25">
      <c r="A13" s="11">
        <v>2</v>
      </c>
      <c r="B13" s="12" t="s">
        <v>93</v>
      </c>
      <c r="C13" s="11" t="s">
        <v>94</v>
      </c>
      <c r="D13" s="11" t="s">
        <v>19</v>
      </c>
      <c r="E13" s="11" t="s">
        <v>92</v>
      </c>
      <c r="F13" s="11" t="s">
        <v>21</v>
      </c>
      <c r="G13" s="11">
        <v>274</v>
      </c>
      <c r="H13" s="11">
        <v>10</v>
      </c>
      <c r="I13" s="11">
        <v>9</v>
      </c>
      <c r="J13" s="11">
        <v>3.81</v>
      </c>
    </row>
    <row r="14" spans="1:10" x14ac:dyDescent="0.25">
      <c r="A14" s="11">
        <v>3</v>
      </c>
      <c r="B14" s="12" t="s">
        <v>95</v>
      </c>
      <c r="C14" s="11" t="s">
        <v>31</v>
      </c>
      <c r="D14" s="11" t="s">
        <v>19</v>
      </c>
      <c r="E14" s="11" t="s">
        <v>92</v>
      </c>
      <c r="F14" s="11" t="s">
        <v>21</v>
      </c>
      <c r="G14" s="11">
        <v>271</v>
      </c>
      <c r="H14" s="11">
        <v>7</v>
      </c>
      <c r="I14" s="11">
        <v>12</v>
      </c>
      <c r="J14" s="11">
        <v>3.76</v>
      </c>
    </row>
    <row r="15" spans="1:10" x14ac:dyDescent="0.25">
      <c r="A15" s="11">
        <v>4</v>
      </c>
      <c r="B15" s="12" t="s">
        <v>96</v>
      </c>
      <c r="C15" s="11" t="s">
        <v>27</v>
      </c>
      <c r="D15" s="11" t="s">
        <v>19</v>
      </c>
      <c r="E15" s="11" t="s">
        <v>92</v>
      </c>
      <c r="F15" s="11" t="s">
        <v>21</v>
      </c>
      <c r="G15" s="11">
        <v>255</v>
      </c>
      <c r="H15" s="11">
        <v>2</v>
      </c>
      <c r="I15" s="11">
        <v>12</v>
      </c>
      <c r="J15" s="11">
        <v>3.54</v>
      </c>
    </row>
    <row r="16" spans="1:10" x14ac:dyDescent="0.25">
      <c r="A16" s="11">
        <v>5</v>
      </c>
      <c r="B16" s="12" t="s">
        <v>97</v>
      </c>
      <c r="C16" s="11" t="s">
        <v>64</v>
      </c>
      <c r="D16" s="11" t="s">
        <v>19</v>
      </c>
      <c r="E16" s="11" t="s">
        <v>92</v>
      </c>
      <c r="F16" s="11" t="s">
        <v>21</v>
      </c>
      <c r="G16" s="11">
        <v>249</v>
      </c>
      <c r="H16" s="11">
        <v>6</v>
      </c>
      <c r="I16" s="11">
        <v>8</v>
      </c>
      <c r="J16" s="11">
        <v>3.46</v>
      </c>
    </row>
    <row r="17" spans="1:10" x14ac:dyDescent="0.25">
      <c r="A17" s="11">
        <v>6</v>
      </c>
      <c r="B17" s="12" t="s">
        <v>98</v>
      </c>
      <c r="C17" s="11" t="s">
        <v>33</v>
      </c>
      <c r="D17" s="11" t="s">
        <v>19</v>
      </c>
      <c r="E17" s="11" t="s">
        <v>92</v>
      </c>
      <c r="F17" s="11" t="s">
        <v>21</v>
      </c>
      <c r="G17" s="11">
        <v>232</v>
      </c>
      <c r="H17" s="11">
        <v>5</v>
      </c>
      <c r="I17" s="11">
        <v>7</v>
      </c>
      <c r="J17" s="11">
        <v>3.22</v>
      </c>
    </row>
    <row r="18" spans="1:10" x14ac:dyDescent="0.25">
      <c r="A18" s="11">
        <v>7</v>
      </c>
      <c r="B18" s="12" t="s">
        <v>99</v>
      </c>
      <c r="C18" s="11" t="s">
        <v>42</v>
      </c>
      <c r="D18" s="11" t="s">
        <v>19</v>
      </c>
      <c r="E18" s="11" t="s">
        <v>92</v>
      </c>
      <c r="F18" s="11" t="s">
        <v>21</v>
      </c>
      <c r="G18" s="11">
        <v>210</v>
      </c>
      <c r="H18" s="11">
        <v>2</v>
      </c>
      <c r="I18" s="11">
        <v>8</v>
      </c>
      <c r="J18" s="11">
        <v>2.92</v>
      </c>
    </row>
    <row r="19" spans="1:10" x14ac:dyDescent="0.25">
      <c r="A19" s="11">
        <v>8</v>
      </c>
      <c r="B19" s="12" t="s">
        <v>100</v>
      </c>
      <c r="C19" s="11" t="s">
        <v>66</v>
      </c>
      <c r="D19" s="11" t="s">
        <v>19</v>
      </c>
      <c r="E19" s="11" t="s">
        <v>92</v>
      </c>
      <c r="F19" s="11" t="s">
        <v>21</v>
      </c>
      <c r="G19" s="11">
        <v>189</v>
      </c>
      <c r="H19" s="11">
        <v>3</v>
      </c>
      <c r="I19" s="11">
        <v>3</v>
      </c>
      <c r="J19" s="11">
        <v>2.62</v>
      </c>
    </row>
    <row r="20" spans="1:10" x14ac:dyDescent="0.25">
      <c r="A20" s="11">
        <v>1</v>
      </c>
      <c r="B20" s="12" t="s">
        <v>101</v>
      </c>
      <c r="C20" s="11" t="s">
        <v>42</v>
      </c>
      <c r="D20" s="11" t="s">
        <v>19</v>
      </c>
      <c r="E20" s="11" t="s">
        <v>102</v>
      </c>
      <c r="F20" s="11" t="s">
        <v>21</v>
      </c>
      <c r="G20" s="11">
        <v>264</v>
      </c>
      <c r="H20" s="11">
        <v>7</v>
      </c>
      <c r="I20" s="11">
        <v>10</v>
      </c>
      <c r="J20" s="11">
        <v>3.67</v>
      </c>
    </row>
    <row r="21" spans="1:10" x14ac:dyDescent="0.25">
      <c r="A21" s="11">
        <v>2</v>
      </c>
      <c r="B21" s="12" t="s">
        <v>103</v>
      </c>
      <c r="C21" s="11" t="s">
        <v>59</v>
      </c>
      <c r="D21" s="11" t="s">
        <v>19</v>
      </c>
      <c r="E21" s="11" t="s">
        <v>102</v>
      </c>
      <c r="F21" s="11" t="s">
        <v>21</v>
      </c>
      <c r="G21" s="11">
        <v>250</v>
      </c>
      <c r="H21" s="11">
        <v>9</v>
      </c>
      <c r="I21" s="11">
        <v>8</v>
      </c>
      <c r="J21" s="11">
        <v>3.47</v>
      </c>
    </row>
    <row r="22" spans="1:10" x14ac:dyDescent="0.25">
      <c r="A22" s="11">
        <v>3</v>
      </c>
      <c r="B22" s="12" t="s">
        <v>104</v>
      </c>
      <c r="C22" s="11" t="s">
        <v>24</v>
      </c>
      <c r="D22" s="11" t="s">
        <v>19</v>
      </c>
      <c r="E22" s="11" t="s">
        <v>102</v>
      </c>
      <c r="F22" s="11" t="s">
        <v>21</v>
      </c>
      <c r="G22" s="11">
        <v>226</v>
      </c>
      <c r="H22" s="11">
        <v>5</v>
      </c>
      <c r="I22" s="11">
        <v>8</v>
      </c>
      <c r="J22" s="11">
        <v>3.14</v>
      </c>
    </row>
    <row r="23" spans="1:10" x14ac:dyDescent="0.25">
      <c r="A23" s="11">
        <v>4</v>
      </c>
      <c r="B23" s="12" t="s">
        <v>105</v>
      </c>
      <c r="C23" s="11" t="s">
        <v>33</v>
      </c>
      <c r="D23" s="11" t="s">
        <v>19</v>
      </c>
      <c r="E23" s="11" t="s">
        <v>102</v>
      </c>
      <c r="F23" s="11" t="s">
        <v>21</v>
      </c>
      <c r="G23" s="11">
        <v>154</v>
      </c>
      <c r="H23" s="11">
        <v>3</v>
      </c>
      <c r="I23" s="11">
        <v>6</v>
      </c>
      <c r="J23" s="11">
        <v>2.14</v>
      </c>
    </row>
    <row r="24" spans="1:10" x14ac:dyDescent="0.25">
      <c r="A24" s="11">
        <v>5</v>
      </c>
      <c r="B24" s="12" t="s">
        <v>106</v>
      </c>
      <c r="C24" s="11" t="s">
        <v>32</v>
      </c>
      <c r="D24" s="11" t="s">
        <v>19</v>
      </c>
      <c r="E24" s="11" t="s">
        <v>102</v>
      </c>
      <c r="F24" s="11" t="s">
        <v>21</v>
      </c>
      <c r="G24" s="11">
        <v>138</v>
      </c>
      <c r="H24" s="11">
        <v>2</v>
      </c>
      <c r="I24" s="11">
        <v>4</v>
      </c>
      <c r="J24" s="11">
        <v>1.92</v>
      </c>
    </row>
    <row r="25" spans="1:10" x14ac:dyDescent="0.25">
      <c r="A25" s="11">
        <v>1</v>
      </c>
      <c r="B25" s="12" t="s">
        <v>107</v>
      </c>
      <c r="C25" s="11" t="s">
        <v>62</v>
      </c>
      <c r="D25" s="11" t="s">
        <v>19</v>
      </c>
      <c r="E25" s="11" t="s">
        <v>108</v>
      </c>
      <c r="F25" s="11" t="s">
        <v>21</v>
      </c>
      <c r="G25" s="11">
        <v>311</v>
      </c>
      <c r="H25" s="11">
        <v>11</v>
      </c>
      <c r="I25" s="11">
        <v>19</v>
      </c>
      <c r="J25" s="11">
        <v>4.32</v>
      </c>
    </row>
    <row r="26" spans="1:10" x14ac:dyDescent="0.25">
      <c r="A26" s="11">
        <v>2</v>
      </c>
      <c r="B26" s="12" t="s">
        <v>109</v>
      </c>
      <c r="C26" s="11" t="s">
        <v>64</v>
      </c>
      <c r="D26" s="11" t="s">
        <v>19</v>
      </c>
      <c r="E26" s="11" t="s">
        <v>108</v>
      </c>
      <c r="F26" s="11" t="s">
        <v>21</v>
      </c>
      <c r="G26" s="11">
        <v>263</v>
      </c>
      <c r="H26" s="11">
        <v>8</v>
      </c>
      <c r="I26" s="11">
        <v>9</v>
      </c>
      <c r="J26" s="11">
        <v>3.65</v>
      </c>
    </row>
    <row r="27" spans="1:10" x14ac:dyDescent="0.25">
      <c r="A27" s="11">
        <v>3</v>
      </c>
      <c r="B27" s="12" t="s">
        <v>110</v>
      </c>
      <c r="C27" s="11" t="s">
        <v>111</v>
      </c>
      <c r="D27" s="11" t="s">
        <v>19</v>
      </c>
      <c r="E27" s="11" t="s">
        <v>108</v>
      </c>
      <c r="F27" s="11" t="s">
        <v>21</v>
      </c>
      <c r="G27" s="11">
        <v>219</v>
      </c>
      <c r="H27" s="11">
        <v>1</v>
      </c>
      <c r="I27" s="11">
        <v>6</v>
      </c>
      <c r="J27" s="11">
        <v>3.04</v>
      </c>
    </row>
    <row r="28" spans="1:10" x14ac:dyDescent="0.25">
      <c r="A28" s="11">
        <v>4</v>
      </c>
      <c r="B28" s="12" t="s">
        <v>112</v>
      </c>
      <c r="C28" s="11" t="s">
        <v>42</v>
      </c>
      <c r="D28" s="11" t="s">
        <v>19</v>
      </c>
      <c r="E28" s="11" t="s">
        <v>108</v>
      </c>
      <c r="F28" s="11" t="s">
        <v>21</v>
      </c>
      <c r="G28" s="11">
        <v>201</v>
      </c>
      <c r="H28" s="11">
        <v>4</v>
      </c>
      <c r="I28" s="11">
        <v>9</v>
      </c>
      <c r="J28" s="11">
        <v>2.79</v>
      </c>
    </row>
    <row r="29" spans="1:10" x14ac:dyDescent="0.25">
      <c r="A29" s="11">
        <v>5</v>
      </c>
      <c r="B29" s="12" t="s">
        <v>113</v>
      </c>
      <c r="C29" s="11" t="s">
        <v>41</v>
      </c>
      <c r="D29" s="11" t="s">
        <v>19</v>
      </c>
      <c r="E29" s="11" t="s">
        <v>108</v>
      </c>
      <c r="F29" s="11" t="s">
        <v>21</v>
      </c>
      <c r="G29" s="11">
        <v>200</v>
      </c>
      <c r="H29" s="11">
        <v>3</v>
      </c>
      <c r="I29" s="11">
        <v>8</v>
      </c>
      <c r="J29" s="11">
        <v>2.78</v>
      </c>
    </row>
    <row r="30" spans="1:10" x14ac:dyDescent="0.25">
      <c r="A30" s="11">
        <v>6</v>
      </c>
      <c r="B30" s="12" t="s">
        <v>114</v>
      </c>
      <c r="C30" s="11" t="s">
        <v>36</v>
      </c>
      <c r="D30" s="11" t="s">
        <v>19</v>
      </c>
      <c r="E30" s="11" t="s">
        <v>108</v>
      </c>
      <c r="F30" s="11" t="s">
        <v>21</v>
      </c>
      <c r="G30" s="11">
        <v>198</v>
      </c>
      <c r="H30" s="11">
        <v>4</v>
      </c>
      <c r="I30" s="11">
        <v>3</v>
      </c>
      <c r="J30" s="11">
        <v>2.75</v>
      </c>
    </row>
    <row r="31" spans="1:10" x14ac:dyDescent="0.25">
      <c r="A31" s="11">
        <v>7</v>
      </c>
      <c r="B31" s="12" t="s">
        <v>115</v>
      </c>
      <c r="C31" s="11" t="s">
        <v>57</v>
      </c>
      <c r="D31" s="11" t="s">
        <v>19</v>
      </c>
      <c r="E31" s="11" t="s">
        <v>108</v>
      </c>
      <c r="F31" s="11" t="s">
        <v>21</v>
      </c>
      <c r="G31" s="11">
        <v>181</v>
      </c>
      <c r="H31" s="11">
        <v>3</v>
      </c>
      <c r="I31" s="11">
        <v>5</v>
      </c>
      <c r="J31" s="11">
        <v>2.5099999999999998</v>
      </c>
    </row>
    <row r="32" spans="1:10" x14ac:dyDescent="0.25">
      <c r="A32" s="11">
        <v>8</v>
      </c>
      <c r="B32" s="12" t="s">
        <v>116</v>
      </c>
      <c r="C32" s="11" t="s">
        <v>27</v>
      </c>
      <c r="D32" s="11" t="s">
        <v>19</v>
      </c>
      <c r="E32" s="11" t="s">
        <v>108</v>
      </c>
      <c r="F32" s="11" t="s">
        <v>21</v>
      </c>
      <c r="G32" s="11">
        <v>171</v>
      </c>
      <c r="H32" s="11">
        <v>0</v>
      </c>
      <c r="I32" s="11">
        <v>8</v>
      </c>
      <c r="J32" s="11">
        <v>2.38</v>
      </c>
    </row>
    <row r="33" spans="1:10" x14ac:dyDescent="0.25">
      <c r="A33" s="11">
        <v>9</v>
      </c>
      <c r="B33" s="12" t="s">
        <v>117</v>
      </c>
      <c r="C33" s="11" t="s">
        <v>66</v>
      </c>
      <c r="D33" s="11" t="s">
        <v>19</v>
      </c>
      <c r="E33" s="11" t="s">
        <v>108</v>
      </c>
      <c r="F33" s="11" t="s">
        <v>21</v>
      </c>
      <c r="G33" s="11">
        <v>131</v>
      </c>
      <c r="H33" s="11">
        <v>3</v>
      </c>
      <c r="I33" s="11">
        <v>1</v>
      </c>
      <c r="J33" s="11">
        <v>1.82</v>
      </c>
    </row>
    <row r="34" spans="1:10" x14ac:dyDescent="0.25">
      <c r="A34" s="11">
        <v>1</v>
      </c>
      <c r="B34" s="12" t="s">
        <v>118</v>
      </c>
      <c r="C34" s="11" t="s">
        <v>42</v>
      </c>
      <c r="D34" s="11" t="s">
        <v>52</v>
      </c>
      <c r="E34" s="11" t="s">
        <v>81</v>
      </c>
      <c r="F34" s="11" t="s">
        <v>21</v>
      </c>
      <c r="G34" s="11">
        <v>378</v>
      </c>
      <c r="H34" s="11">
        <v>33</v>
      </c>
      <c r="I34" s="11">
        <v>25</v>
      </c>
      <c r="J34" s="11">
        <v>5.25</v>
      </c>
    </row>
    <row r="35" spans="1:10" x14ac:dyDescent="0.25">
      <c r="A35" s="11">
        <v>2</v>
      </c>
      <c r="B35" s="12" t="s">
        <v>119</v>
      </c>
      <c r="C35" s="11" t="s">
        <v>120</v>
      </c>
      <c r="D35" s="11" t="s">
        <v>52</v>
      </c>
      <c r="E35" s="11" t="s">
        <v>81</v>
      </c>
      <c r="F35" s="11" t="s">
        <v>21</v>
      </c>
      <c r="G35" s="11">
        <v>355</v>
      </c>
      <c r="H35" s="11">
        <v>22</v>
      </c>
      <c r="I35" s="11">
        <v>30</v>
      </c>
      <c r="J35" s="11">
        <v>4.93</v>
      </c>
    </row>
    <row r="36" spans="1:10" x14ac:dyDescent="0.25">
      <c r="A36" s="11">
        <v>3</v>
      </c>
      <c r="B36" s="12" t="s">
        <v>121</v>
      </c>
      <c r="C36" s="11" t="s">
        <v>46</v>
      </c>
      <c r="D36" s="11" t="s">
        <v>52</v>
      </c>
      <c r="E36" s="11" t="s">
        <v>81</v>
      </c>
      <c r="F36" s="11" t="s">
        <v>21</v>
      </c>
      <c r="G36" s="11">
        <v>354</v>
      </c>
      <c r="H36" s="11">
        <v>20</v>
      </c>
      <c r="I36" s="11">
        <v>28</v>
      </c>
      <c r="J36" s="11">
        <v>4.92</v>
      </c>
    </row>
    <row r="37" spans="1:10" x14ac:dyDescent="0.25">
      <c r="A37" s="11">
        <v>4</v>
      </c>
      <c r="B37" s="12" t="s">
        <v>122</v>
      </c>
      <c r="C37" s="11" t="s">
        <v>123</v>
      </c>
      <c r="D37" s="11" t="s">
        <v>52</v>
      </c>
      <c r="E37" s="11" t="s">
        <v>81</v>
      </c>
      <c r="F37" s="11" t="s">
        <v>21</v>
      </c>
      <c r="G37" s="11">
        <v>348</v>
      </c>
      <c r="H37" s="11">
        <v>19</v>
      </c>
      <c r="I37" s="11">
        <v>26</v>
      </c>
      <c r="J37" s="11">
        <v>4.83</v>
      </c>
    </row>
    <row r="38" spans="1:10" x14ac:dyDescent="0.25">
      <c r="A38" s="11">
        <v>5</v>
      </c>
      <c r="B38" s="12" t="s">
        <v>124</v>
      </c>
      <c r="C38" s="11" t="s">
        <v>120</v>
      </c>
      <c r="D38" s="11" t="s">
        <v>52</v>
      </c>
      <c r="E38" s="11" t="s">
        <v>81</v>
      </c>
      <c r="F38" s="11" t="s">
        <v>21</v>
      </c>
      <c r="G38" s="11">
        <v>344</v>
      </c>
      <c r="H38" s="11">
        <v>23</v>
      </c>
      <c r="I38" s="11">
        <v>21</v>
      </c>
      <c r="J38" s="11">
        <v>4.78</v>
      </c>
    </row>
    <row r="39" spans="1:10" x14ac:dyDescent="0.25">
      <c r="A39" s="11">
        <v>6</v>
      </c>
      <c r="B39" s="12" t="s">
        <v>125</v>
      </c>
      <c r="C39" s="11" t="s">
        <v>126</v>
      </c>
      <c r="D39" s="11" t="s">
        <v>52</v>
      </c>
      <c r="E39" s="11" t="s">
        <v>81</v>
      </c>
      <c r="F39" s="11" t="s">
        <v>21</v>
      </c>
      <c r="G39" s="11">
        <v>176</v>
      </c>
      <c r="H39" s="11">
        <v>2</v>
      </c>
      <c r="I39" s="11">
        <v>6</v>
      </c>
      <c r="J39" s="11">
        <v>2.44</v>
      </c>
    </row>
    <row r="40" spans="1:10" x14ac:dyDescent="0.25">
      <c r="A40" s="11">
        <v>1</v>
      </c>
      <c r="B40" s="12" t="s">
        <v>127</v>
      </c>
      <c r="C40" s="11" t="s">
        <v>42</v>
      </c>
      <c r="D40" s="11" t="s">
        <v>52</v>
      </c>
      <c r="E40" s="11" t="s">
        <v>92</v>
      </c>
      <c r="F40" s="11" t="s">
        <v>21</v>
      </c>
      <c r="G40" s="11">
        <v>397</v>
      </c>
      <c r="H40" s="11">
        <v>42</v>
      </c>
      <c r="I40" s="11">
        <v>25</v>
      </c>
      <c r="J40" s="11">
        <v>5.51</v>
      </c>
    </row>
    <row r="41" spans="1:10" x14ac:dyDescent="0.25">
      <c r="A41" s="11">
        <v>2</v>
      </c>
      <c r="B41" s="12" t="s">
        <v>128</v>
      </c>
      <c r="C41" s="11" t="s">
        <v>129</v>
      </c>
      <c r="D41" s="11" t="s">
        <v>52</v>
      </c>
      <c r="E41" s="11" t="s">
        <v>92</v>
      </c>
      <c r="F41" s="11" t="s">
        <v>21</v>
      </c>
      <c r="G41" s="11">
        <v>382</v>
      </c>
      <c r="H41" s="11">
        <v>36</v>
      </c>
      <c r="I41" s="11">
        <v>25</v>
      </c>
      <c r="J41" s="11">
        <v>5.31</v>
      </c>
    </row>
    <row r="42" spans="1:10" x14ac:dyDescent="0.25">
      <c r="A42" s="11">
        <v>3</v>
      </c>
      <c r="B42" s="12" t="s">
        <v>130</v>
      </c>
      <c r="C42" s="11" t="s">
        <v>131</v>
      </c>
      <c r="D42" s="11" t="s">
        <v>52</v>
      </c>
      <c r="E42" s="11" t="s">
        <v>92</v>
      </c>
      <c r="F42" s="11" t="s">
        <v>21</v>
      </c>
      <c r="G42" s="11">
        <v>369</v>
      </c>
      <c r="H42" s="11">
        <v>30</v>
      </c>
      <c r="I42" s="11">
        <v>27</v>
      </c>
      <c r="J42" s="11">
        <v>5.12</v>
      </c>
    </row>
    <row r="43" spans="1:10" x14ac:dyDescent="0.25">
      <c r="A43" s="11">
        <v>4</v>
      </c>
      <c r="B43" s="12" t="s">
        <v>132</v>
      </c>
      <c r="C43" s="11" t="s">
        <v>55</v>
      </c>
      <c r="D43" s="11" t="s">
        <v>52</v>
      </c>
      <c r="E43" s="11" t="s">
        <v>92</v>
      </c>
      <c r="F43" s="11" t="s">
        <v>21</v>
      </c>
      <c r="G43" s="11">
        <v>350</v>
      </c>
      <c r="H43" s="11">
        <v>21</v>
      </c>
      <c r="I43" s="11">
        <v>22</v>
      </c>
      <c r="J43" s="11">
        <v>4.8600000000000003</v>
      </c>
    </row>
    <row r="44" spans="1:10" x14ac:dyDescent="0.25">
      <c r="A44" s="11">
        <v>5</v>
      </c>
      <c r="B44" s="12" t="s">
        <v>133</v>
      </c>
      <c r="C44" s="11" t="s">
        <v>33</v>
      </c>
      <c r="D44" s="11" t="s">
        <v>52</v>
      </c>
      <c r="E44" s="11" t="s">
        <v>92</v>
      </c>
      <c r="F44" s="11" t="s">
        <v>21</v>
      </c>
      <c r="G44" s="11">
        <v>344</v>
      </c>
      <c r="H44" s="11">
        <v>12</v>
      </c>
      <c r="I44" s="11">
        <v>35</v>
      </c>
      <c r="J44" s="11">
        <v>4.78</v>
      </c>
    </row>
    <row r="45" spans="1:10" x14ac:dyDescent="0.25">
      <c r="A45" s="11">
        <v>6</v>
      </c>
      <c r="B45" s="12" t="s">
        <v>134</v>
      </c>
      <c r="C45" s="11" t="s">
        <v>42</v>
      </c>
      <c r="D45" s="11" t="s">
        <v>52</v>
      </c>
      <c r="E45" s="11" t="s">
        <v>92</v>
      </c>
      <c r="F45" s="11" t="s">
        <v>21</v>
      </c>
      <c r="G45" s="11">
        <v>337</v>
      </c>
      <c r="H45" s="11">
        <v>16</v>
      </c>
      <c r="I45" s="11">
        <v>25</v>
      </c>
      <c r="J45" s="11">
        <v>4.68</v>
      </c>
    </row>
    <row r="46" spans="1:10" x14ac:dyDescent="0.25">
      <c r="A46" s="11">
        <v>7</v>
      </c>
      <c r="B46" s="12" t="s">
        <v>135</v>
      </c>
      <c r="C46" s="11" t="s">
        <v>46</v>
      </c>
      <c r="D46" s="11" t="s">
        <v>52</v>
      </c>
      <c r="E46" s="11" t="s">
        <v>92</v>
      </c>
      <c r="F46" s="11" t="s">
        <v>21</v>
      </c>
      <c r="G46" s="11">
        <v>331</v>
      </c>
      <c r="H46" s="11">
        <v>14</v>
      </c>
      <c r="I46" s="11">
        <v>23</v>
      </c>
      <c r="J46" s="11">
        <v>4.5999999999999996</v>
      </c>
    </row>
    <row r="47" spans="1:10" x14ac:dyDescent="0.25">
      <c r="A47" s="11">
        <v>8</v>
      </c>
      <c r="B47" s="12" t="s">
        <v>136</v>
      </c>
      <c r="C47" s="11" t="s">
        <v>42</v>
      </c>
      <c r="D47" s="11" t="s">
        <v>52</v>
      </c>
      <c r="E47" s="11" t="s">
        <v>92</v>
      </c>
      <c r="F47" s="11" t="s">
        <v>21</v>
      </c>
      <c r="G47" s="11">
        <v>307</v>
      </c>
      <c r="H47" s="11">
        <v>10</v>
      </c>
      <c r="I47" s="11">
        <v>20</v>
      </c>
      <c r="J47" s="11">
        <v>4.26</v>
      </c>
    </row>
    <row r="48" spans="1:10" x14ac:dyDescent="0.25">
      <c r="A48" s="11">
        <v>9</v>
      </c>
      <c r="B48" s="12" t="s">
        <v>137</v>
      </c>
      <c r="C48" s="11" t="s">
        <v>55</v>
      </c>
      <c r="D48" s="11" t="s">
        <v>52</v>
      </c>
      <c r="E48" s="11" t="s">
        <v>92</v>
      </c>
      <c r="F48" s="11" t="s">
        <v>21</v>
      </c>
      <c r="G48" s="11">
        <v>269</v>
      </c>
      <c r="H48" s="11">
        <v>9</v>
      </c>
      <c r="I48" s="11">
        <v>9</v>
      </c>
      <c r="J48" s="11">
        <v>3.74</v>
      </c>
    </row>
    <row r="49" spans="1:10" x14ac:dyDescent="0.25">
      <c r="A49" s="11">
        <v>1</v>
      </c>
      <c r="B49" s="12" t="s">
        <v>138</v>
      </c>
      <c r="C49" s="11" t="s">
        <v>94</v>
      </c>
      <c r="D49" s="11" t="s">
        <v>52</v>
      </c>
      <c r="E49" s="11" t="s">
        <v>102</v>
      </c>
      <c r="F49" s="11" t="s">
        <v>21</v>
      </c>
      <c r="G49" s="11">
        <v>356</v>
      </c>
      <c r="H49" s="11">
        <v>23</v>
      </c>
      <c r="I49" s="11">
        <v>23</v>
      </c>
      <c r="J49" s="11">
        <v>4.9400000000000004</v>
      </c>
    </row>
    <row r="50" spans="1:10" x14ac:dyDescent="0.25">
      <c r="A50" s="11">
        <v>2</v>
      </c>
      <c r="B50" s="12" t="s">
        <v>139</v>
      </c>
      <c r="C50" s="11" t="s">
        <v>64</v>
      </c>
      <c r="D50" s="11" t="s">
        <v>52</v>
      </c>
      <c r="E50" s="11" t="s">
        <v>102</v>
      </c>
      <c r="F50" s="11" t="s">
        <v>21</v>
      </c>
      <c r="G50" s="11">
        <v>356</v>
      </c>
      <c r="H50" s="11">
        <v>21</v>
      </c>
      <c r="I50" s="11">
        <v>28</v>
      </c>
      <c r="J50" s="11">
        <v>4.9400000000000004</v>
      </c>
    </row>
    <row r="51" spans="1:10" x14ac:dyDescent="0.25">
      <c r="A51" s="11">
        <v>3</v>
      </c>
      <c r="B51" s="12" t="s">
        <v>140</v>
      </c>
      <c r="C51" s="11" t="s">
        <v>123</v>
      </c>
      <c r="D51" s="11" t="s">
        <v>52</v>
      </c>
      <c r="E51" s="11" t="s">
        <v>102</v>
      </c>
      <c r="F51" s="11" t="s">
        <v>21</v>
      </c>
      <c r="G51" s="11">
        <v>348</v>
      </c>
      <c r="H51" s="11">
        <v>17</v>
      </c>
      <c r="I51" s="11">
        <v>32</v>
      </c>
      <c r="J51" s="11">
        <v>4.83</v>
      </c>
    </row>
    <row r="52" spans="1:10" x14ac:dyDescent="0.25">
      <c r="A52" s="11">
        <v>1</v>
      </c>
      <c r="B52" s="12" t="s">
        <v>141</v>
      </c>
      <c r="C52" s="11" t="s">
        <v>38</v>
      </c>
      <c r="D52" s="11" t="s">
        <v>52</v>
      </c>
      <c r="E52" s="11" t="s">
        <v>108</v>
      </c>
      <c r="F52" s="11" t="s">
        <v>21</v>
      </c>
      <c r="G52" s="11">
        <v>395</v>
      </c>
      <c r="H52" s="11">
        <v>41</v>
      </c>
      <c r="I52" s="11">
        <v>25</v>
      </c>
      <c r="J52" s="11">
        <v>5.49</v>
      </c>
    </row>
    <row r="53" spans="1:10" x14ac:dyDescent="0.25">
      <c r="A53" s="11">
        <v>2</v>
      </c>
      <c r="B53" s="12" t="s">
        <v>142</v>
      </c>
      <c r="C53" s="11" t="s">
        <v>60</v>
      </c>
      <c r="D53" s="11" t="s">
        <v>52</v>
      </c>
      <c r="E53" s="11" t="s">
        <v>108</v>
      </c>
      <c r="F53" s="11" t="s">
        <v>21</v>
      </c>
      <c r="G53" s="11">
        <v>392</v>
      </c>
      <c r="H53" s="11">
        <v>42</v>
      </c>
      <c r="I53" s="11">
        <v>21</v>
      </c>
      <c r="J53" s="11">
        <v>5.44</v>
      </c>
    </row>
    <row r="54" spans="1:10" x14ac:dyDescent="0.25">
      <c r="A54" s="11">
        <v>3</v>
      </c>
      <c r="B54" s="12" t="s">
        <v>143</v>
      </c>
      <c r="C54" s="11" t="s">
        <v>57</v>
      </c>
      <c r="D54" s="11" t="s">
        <v>52</v>
      </c>
      <c r="E54" s="11" t="s">
        <v>108</v>
      </c>
      <c r="F54" s="11" t="s">
        <v>21</v>
      </c>
      <c r="G54" s="11">
        <v>377</v>
      </c>
      <c r="H54" s="11">
        <v>33</v>
      </c>
      <c r="I54" s="11">
        <v>24</v>
      </c>
      <c r="J54" s="11">
        <v>5.24</v>
      </c>
    </row>
    <row r="55" spans="1:10" x14ac:dyDescent="0.25">
      <c r="A55" s="11">
        <v>4</v>
      </c>
      <c r="B55" s="12" t="s">
        <v>144</v>
      </c>
      <c r="C55" s="11" t="s">
        <v>131</v>
      </c>
      <c r="D55" s="11" t="s">
        <v>52</v>
      </c>
      <c r="E55" s="11" t="s">
        <v>108</v>
      </c>
      <c r="F55" s="11" t="s">
        <v>21</v>
      </c>
      <c r="G55" s="11">
        <v>307</v>
      </c>
      <c r="H55" s="11">
        <v>14</v>
      </c>
      <c r="I55" s="11">
        <v>21</v>
      </c>
      <c r="J55" s="11">
        <v>4.26</v>
      </c>
    </row>
    <row r="56" spans="1:10" x14ac:dyDescent="0.25">
      <c r="A56" s="11">
        <v>1</v>
      </c>
      <c r="B56" s="12" t="s">
        <v>145</v>
      </c>
      <c r="C56" s="11" t="s">
        <v>43</v>
      </c>
      <c r="D56" s="11" t="s">
        <v>65</v>
      </c>
      <c r="E56" s="11" t="s">
        <v>102</v>
      </c>
      <c r="F56" s="11" t="s">
        <v>21</v>
      </c>
      <c r="G56" s="11">
        <v>209</v>
      </c>
      <c r="H56" s="11">
        <v>5</v>
      </c>
      <c r="I56" s="11">
        <v>7</v>
      </c>
      <c r="J56" s="11">
        <v>2.9</v>
      </c>
    </row>
    <row r="57" spans="1:10" x14ac:dyDescent="0.25">
      <c r="A57" s="11">
        <v>2</v>
      </c>
      <c r="B57" s="12" t="s">
        <v>146</v>
      </c>
      <c r="C57" s="11" t="s">
        <v>69</v>
      </c>
      <c r="D57" s="11" t="s">
        <v>65</v>
      </c>
      <c r="E57" s="11" t="s">
        <v>102</v>
      </c>
      <c r="F57" s="11" t="s">
        <v>21</v>
      </c>
      <c r="G57" s="11">
        <v>200</v>
      </c>
      <c r="H57" s="11">
        <v>2</v>
      </c>
      <c r="I57" s="11">
        <v>6</v>
      </c>
      <c r="J57" s="11">
        <v>2.78</v>
      </c>
    </row>
    <row r="58" spans="1:10" x14ac:dyDescent="0.25">
      <c r="A58" s="11">
        <v>1</v>
      </c>
      <c r="B58" s="12" t="s">
        <v>147</v>
      </c>
      <c r="C58" s="11" t="s">
        <v>24</v>
      </c>
      <c r="D58" s="11" t="s">
        <v>70</v>
      </c>
      <c r="E58" s="11" t="s">
        <v>81</v>
      </c>
      <c r="F58" s="11" t="s">
        <v>21</v>
      </c>
      <c r="G58" s="11">
        <v>236</v>
      </c>
      <c r="H58" s="11">
        <v>3</v>
      </c>
      <c r="I58" s="11">
        <v>7</v>
      </c>
      <c r="J58" s="11">
        <v>3.28</v>
      </c>
    </row>
    <row r="59" spans="1:10" x14ac:dyDescent="0.25">
      <c r="A59" s="11">
        <v>2</v>
      </c>
      <c r="B59" s="12" t="s">
        <v>148</v>
      </c>
      <c r="C59" s="11" t="s">
        <v>149</v>
      </c>
      <c r="D59" s="11" t="s">
        <v>70</v>
      </c>
      <c r="E59" s="11" t="s">
        <v>81</v>
      </c>
      <c r="F59" s="11" t="s">
        <v>21</v>
      </c>
      <c r="G59" s="11">
        <v>180</v>
      </c>
      <c r="H59" s="11">
        <v>2</v>
      </c>
      <c r="I59" s="11">
        <v>2</v>
      </c>
      <c r="J59" s="11">
        <v>2.5</v>
      </c>
    </row>
    <row r="60" spans="1:10" x14ac:dyDescent="0.25">
      <c r="A60" s="11">
        <v>3</v>
      </c>
      <c r="B60" s="12" t="s">
        <v>150</v>
      </c>
      <c r="C60" s="11" t="s">
        <v>32</v>
      </c>
      <c r="D60" s="11" t="s">
        <v>70</v>
      </c>
      <c r="E60" s="11" t="s">
        <v>81</v>
      </c>
      <c r="F60" s="11" t="s">
        <v>21</v>
      </c>
      <c r="G60" s="11">
        <v>121</v>
      </c>
      <c r="H60" s="11">
        <v>1</v>
      </c>
      <c r="I60" s="11">
        <v>4</v>
      </c>
      <c r="J60" s="11">
        <v>1.68</v>
      </c>
    </row>
    <row r="61" spans="1:10" x14ac:dyDescent="0.25">
      <c r="A61" s="11">
        <v>1</v>
      </c>
      <c r="B61" s="12" t="s">
        <v>151</v>
      </c>
      <c r="C61" s="11" t="s">
        <v>69</v>
      </c>
      <c r="D61" s="11" t="s">
        <v>70</v>
      </c>
      <c r="E61" s="11" t="s">
        <v>92</v>
      </c>
      <c r="F61" s="11" t="s">
        <v>21</v>
      </c>
      <c r="G61" s="11">
        <v>222</v>
      </c>
      <c r="H61" s="11">
        <v>6</v>
      </c>
      <c r="I61" s="11">
        <v>8</v>
      </c>
      <c r="J61" s="11">
        <v>3.08</v>
      </c>
    </row>
    <row r="62" spans="1:10" x14ac:dyDescent="0.25">
      <c r="A62" s="11">
        <v>2</v>
      </c>
      <c r="B62" s="12" t="s">
        <v>152</v>
      </c>
      <c r="C62" s="11" t="s">
        <v>68</v>
      </c>
      <c r="D62" s="11" t="s">
        <v>70</v>
      </c>
      <c r="E62" s="11" t="s">
        <v>92</v>
      </c>
      <c r="F62" s="11" t="s">
        <v>21</v>
      </c>
      <c r="G62" s="11">
        <v>222</v>
      </c>
      <c r="H62" s="11">
        <v>5</v>
      </c>
      <c r="I62" s="11">
        <v>7</v>
      </c>
      <c r="J62" s="11">
        <v>3.08</v>
      </c>
    </row>
    <row r="63" spans="1:10" x14ac:dyDescent="0.25">
      <c r="A63" s="11">
        <v>3</v>
      </c>
      <c r="B63" s="12" t="s">
        <v>153</v>
      </c>
      <c r="C63" s="11" t="s">
        <v>36</v>
      </c>
      <c r="D63" s="11" t="s">
        <v>70</v>
      </c>
      <c r="E63" s="11" t="s">
        <v>92</v>
      </c>
      <c r="F63" s="11" t="s">
        <v>21</v>
      </c>
      <c r="G63" s="11">
        <v>211</v>
      </c>
      <c r="H63" s="11">
        <v>5</v>
      </c>
      <c r="I63" s="11">
        <v>2</v>
      </c>
      <c r="J63" s="11">
        <v>2.93</v>
      </c>
    </row>
    <row r="64" spans="1:10" x14ac:dyDescent="0.25">
      <c r="A64" s="11">
        <v>4</v>
      </c>
      <c r="B64" s="12" t="s">
        <v>154</v>
      </c>
      <c r="C64" s="11" t="s">
        <v>69</v>
      </c>
      <c r="D64" s="11" t="s">
        <v>70</v>
      </c>
      <c r="E64" s="11" t="s">
        <v>92</v>
      </c>
      <c r="F64" s="11" t="s">
        <v>21</v>
      </c>
      <c r="G64" s="11">
        <v>204</v>
      </c>
      <c r="H64" s="11">
        <v>4</v>
      </c>
      <c r="I64" s="11">
        <v>5</v>
      </c>
      <c r="J64" s="11">
        <v>2.83</v>
      </c>
    </row>
    <row r="65" spans="1:10" x14ac:dyDescent="0.25">
      <c r="A65" s="11">
        <v>5</v>
      </c>
      <c r="B65" s="12" t="s">
        <v>155</v>
      </c>
      <c r="C65" s="11" t="s">
        <v>32</v>
      </c>
      <c r="D65" s="11" t="s">
        <v>70</v>
      </c>
      <c r="E65" s="11" t="s">
        <v>92</v>
      </c>
      <c r="F65" s="11" t="s">
        <v>21</v>
      </c>
      <c r="G65" s="11">
        <v>182</v>
      </c>
      <c r="H65" s="11">
        <v>2</v>
      </c>
      <c r="I65" s="11">
        <v>3</v>
      </c>
      <c r="J65" s="11">
        <v>2.5299999999999998</v>
      </c>
    </row>
    <row r="66" spans="1:10" x14ac:dyDescent="0.25">
      <c r="A66" s="11">
        <v>6</v>
      </c>
      <c r="B66" s="12" t="s">
        <v>156</v>
      </c>
      <c r="C66" s="11" t="s">
        <v>42</v>
      </c>
      <c r="D66" s="11" t="s">
        <v>70</v>
      </c>
      <c r="E66" s="11" t="s">
        <v>92</v>
      </c>
      <c r="F66" s="11" t="s">
        <v>21</v>
      </c>
      <c r="G66" s="11">
        <v>164</v>
      </c>
      <c r="H66" s="11">
        <v>2</v>
      </c>
      <c r="I66" s="11">
        <v>5</v>
      </c>
      <c r="J66" s="11">
        <v>2.2799999999999998</v>
      </c>
    </row>
    <row r="67" spans="1:10" x14ac:dyDescent="0.25">
      <c r="A67" s="11">
        <v>7</v>
      </c>
      <c r="B67" s="12" t="s">
        <v>157</v>
      </c>
      <c r="C67" s="11" t="s">
        <v>69</v>
      </c>
      <c r="D67" s="11" t="s">
        <v>70</v>
      </c>
      <c r="E67" s="11" t="s">
        <v>92</v>
      </c>
      <c r="F67" s="11" t="s">
        <v>21</v>
      </c>
      <c r="G67" s="11">
        <v>153</v>
      </c>
      <c r="H67" s="11">
        <v>1</v>
      </c>
      <c r="I67" s="11">
        <v>5</v>
      </c>
      <c r="J67" s="11">
        <v>2.12</v>
      </c>
    </row>
    <row r="68" spans="1:10" x14ac:dyDescent="0.25">
      <c r="A68" s="11">
        <v>8</v>
      </c>
      <c r="B68" s="12" t="s">
        <v>158</v>
      </c>
      <c r="C68" s="11" t="s">
        <v>42</v>
      </c>
      <c r="D68" s="11" t="s">
        <v>70</v>
      </c>
      <c r="E68" s="11" t="s">
        <v>92</v>
      </c>
      <c r="F68" s="11" t="s">
        <v>21</v>
      </c>
      <c r="G68" s="11">
        <v>105</v>
      </c>
      <c r="H68" s="11">
        <v>2</v>
      </c>
      <c r="I68" s="11">
        <v>3</v>
      </c>
      <c r="J68" s="11">
        <v>1.46</v>
      </c>
    </row>
    <row r="69" spans="1:10" x14ac:dyDescent="0.25">
      <c r="A69" s="11">
        <v>1</v>
      </c>
      <c r="B69" s="12" t="s">
        <v>159</v>
      </c>
      <c r="C69" s="11" t="s">
        <v>32</v>
      </c>
      <c r="D69" s="11" t="s">
        <v>70</v>
      </c>
      <c r="E69" s="11" t="s">
        <v>102</v>
      </c>
      <c r="F69" s="11" t="s">
        <v>21</v>
      </c>
      <c r="G69" s="11">
        <v>181</v>
      </c>
      <c r="H69" s="11">
        <v>2</v>
      </c>
      <c r="I69" s="11">
        <v>6</v>
      </c>
      <c r="J69" s="11">
        <v>2.5099999999999998</v>
      </c>
    </row>
    <row r="70" spans="1:10" x14ac:dyDescent="0.25">
      <c r="A70" s="11">
        <v>2</v>
      </c>
      <c r="B70" s="12" t="s">
        <v>160</v>
      </c>
      <c r="C70" s="11" t="s">
        <v>94</v>
      </c>
      <c r="D70" s="11" t="s">
        <v>70</v>
      </c>
      <c r="E70" s="11" t="s">
        <v>102</v>
      </c>
      <c r="F70" s="11" t="s">
        <v>21</v>
      </c>
      <c r="G70" s="11">
        <v>152</v>
      </c>
      <c r="H70" s="11">
        <v>2</v>
      </c>
      <c r="I70" s="11">
        <v>4</v>
      </c>
      <c r="J70" s="11">
        <v>2.11</v>
      </c>
    </row>
    <row r="71" spans="1:10" x14ac:dyDescent="0.25">
      <c r="A71" s="11">
        <v>3</v>
      </c>
      <c r="B71" s="12" t="s">
        <v>161</v>
      </c>
      <c r="C71" s="11" t="s">
        <v>162</v>
      </c>
      <c r="D71" s="11" t="s">
        <v>70</v>
      </c>
      <c r="E71" s="11" t="s">
        <v>102</v>
      </c>
      <c r="F71" s="11" t="s">
        <v>21</v>
      </c>
      <c r="G71" s="11">
        <v>114</v>
      </c>
      <c r="H71" s="11">
        <v>2</v>
      </c>
      <c r="I71" s="11">
        <v>5</v>
      </c>
      <c r="J71" s="11">
        <v>1.58</v>
      </c>
    </row>
    <row r="72" spans="1:10" x14ac:dyDescent="0.25">
      <c r="A72" s="11">
        <v>4</v>
      </c>
      <c r="B72" s="12" t="s">
        <v>163</v>
      </c>
      <c r="C72" s="11" t="s">
        <v>131</v>
      </c>
      <c r="D72" s="11" t="s">
        <v>70</v>
      </c>
      <c r="E72" s="11" t="s">
        <v>102</v>
      </c>
      <c r="F72" s="11" t="s">
        <v>21</v>
      </c>
      <c r="G72" s="11">
        <v>103</v>
      </c>
      <c r="H72" s="11">
        <v>3</v>
      </c>
      <c r="I72" s="11">
        <v>0</v>
      </c>
      <c r="J72" s="11">
        <v>1.43</v>
      </c>
    </row>
    <row r="73" spans="1:10" x14ac:dyDescent="0.25">
      <c r="A73" s="11">
        <v>1</v>
      </c>
      <c r="B73" s="12" t="s">
        <v>164</v>
      </c>
      <c r="C73" s="11" t="s">
        <v>42</v>
      </c>
      <c r="D73" s="11" t="s">
        <v>70</v>
      </c>
      <c r="E73" s="11" t="s">
        <v>108</v>
      </c>
      <c r="F73" s="11" t="s">
        <v>21</v>
      </c>
      <c r="G73" s="11">
        <v>236</v>
      </c>
      <c r="H73" s="11">
        <v>4</v>
      </c>
      <c r="I73" s="11">
        <v>10</v>
      </c>
      <c r="J73" s="11">
        <v>3.28</v>
      </c>
    </row>
    <row r="74" spans="1:10" x14ac:dyDescent="0.25">
      <c r="A74" s="11">
        <v>2</v>
      </c>
      <c r="B74" s="12" t="s">
        <v>165</v>
      </c>
      <c r="C74" s="11" t="s">
        <v>126</v>
      </c>
      <c r="D74" s="11" t="s">
        <v>70</v>
      </c>
      <c r="E74" s="11" t="s">
        <v>108</v>
      </c>
      <c r="F74" s="11" t="s">
        <v>21</v>
      </c>
      <c r="G74" s="11">
        <v>196</v>
      </c>
      <c r="H74" s="11">
        <v>4</v>
      </c>
      <c r="I74" s="11">
        <v>5</v>
      </c>
      <c r="J74" s="11">
        <v>2.72</v>
      </c>
    </row>
    <row r="75" spans="1:10" x14ac:dyDescent="0.25">
      <c r="A75" s="11">
        <v>3</v>
      </c>
      <c r="B75" s="12" t="s">
        <v>166</v>
      </c>
      <c r="C75" s="11" t="s">
        <v>68</v>
      </c>
      <c r="D75" s="11" t="s">
        <v>70</v>
      </c>
      <c r="E75" s="11" t="s">
        <v>108</v>
      </c>
      <c r="F75" s="11" t="s">
        <v>21</v>
      </c>
      <c r="G75" s="11">
        <v>85</v>
      </c>
      <c r="H75" s="11">
        <v>2</v>
      </c>
      <c r="I75" s="11">
        <v>2</v>
      </c>
      <c r="J75" s="11">
        <v>1.18</v>
      </c>
    </row>
    <row r="76" spans="1:10" x14ac:dyDescent="0.25">
      <c r="A76" s="11">
        <v>1</v>
      </c>
      <c r="B76" s="12" t="s">
        <v>167</v>
      </c>
      <c r="C76" s="11" t="s">
        <v>42</v>
      </c>
      <c r="D76" s="11" t="s">
        <v>74</v>
      </c>
      <c r="E76" s="11" t="s">
        <v>81</v>
      </c>
      <c r="F76" s="11" t="s">
        <v>21</v>
      </c>
      <c r="G76" s="11">
        <v>322</v>
      </c>
      <c r="H76" s="11">
        <v>10</v>
      </c>
      <c r="I76" s="11">
        <v>23</v>
      </c>
      <c r="J76" s="11">
        <v>4.47</v>
      </c>
    </row>
    <row r="77" spans="1:10" x14ac:dyDescent="0.25">
      <c r="A77" s="11">
        <v>2</v>
      </c>
      <c r="B77" s="12" t="s">
        <v>168</v>
      </c>
      <c r="C77" s="11" t="s">
        <v>38</v>
      </c>
      <c r="D77" s="11" t="s">
        <v>74</v>
      </c>
      <c r="E77" s="11" t="s">
        <v>81</v>
      </c>
      <c r="F77" s="11" t="s">
        <v>21</v>
      </c>
      <c r="G77" s="11">
        <v>296</v>
      </c>
      <c r="H77" s="11">
        <v>8</v>
      </c>
      <c r="I77" s="11">
        <v>13</v>
      </c>
      <c r="J77" s="11">
        <v>4.1100000000000003</v>
      </c>
    </row>
    <row r="78" spans="1:10" x14ac:dyDescent="0.25">
      <c r="A78" s="11">
        <v>3</v>
      </c>
      <c r="B78" s="12" t="s">
        <v>169</v>
      </c>
      <c r="C78" s="11" t="s">
        <v>42</v>
      </c>
      <c r="D78" s="11" t="s">
        <v>74</v>
      </c>
      <c r="E78" s="11" t="s">
        <v>81</v>
      </c>
      <c r="F78" s="11" t="s">
        <v>21</v>
      </c>
      <c r="G78" s="11">
        <v>293</v>
      </c>
      <c r="H78" s="11">
        <v>8</v>
      </c>
      <c r="I78" s="11">
        <v>17</v>
      </c>
      <c r="J78" s="11">
        <v>4.07</v>
      </c>
    </row>
    <row r="79" spans="1:10" x14ac:dyDescent="0.25">
      <c r="A79" s="11">
        <v>4</v>
      </c>
      <c r="B79" s="12" t="s">
        <v>170</v>
      </c>
      <c r="C79" s="11" t="s">
        <v>69</v>
      </c>
      <c r="D79" s="11" t="s">
        <v>74</v>
      </c>
      <c r="E79" s="11" t="s">
        <v>81</v>
      </c>
      <c r="F79" s="11" t="s">
        <v>21</v>
      </c>
      <c r="G79" s="11">
        <v>273</v>
      </c>
      <c r="H79" s="11">
        <v>8</v>
      </c>
      <c r="I79" s="11">
        <v>11</v>
      </c>
      <c r="J79" s="11">
        <v>3.79</v>
      </c>
    </row>
    <row r="80" spans="1:10" x14ac:dyDescent="0.25">
      <c r="A80" s="11">
        <v>1</v>
      </c>
      <c r="B80" s="12" t="s">
        <v>171</v>
      </c>
      <c r="C80" s="11" t="s">
        <v>39</v>
      </c>
      <c r="D80" s="11" t="s">
        <v>74</v>
      </c>
      <c r="E80" s="11" t="s">
        <v>92</v>
      </c>
      <c r="F80" s="11" t="s">
        <v>21</v>
      </c>
      <c r="G80" s="11">
        <v>351</v>
      </c>
      <c r="H80" s="11">
        <v>20</v>
      </c>
      <c r="I80" s="11">
        <v>30</v>
      </c>
      <c r="J80" s="11">
        <v>4.88</v>
      </c>
    </row>
    <row r="81" spans="1:10" x14ac:dyDescent="0.25">
      <c r="A81" s="11">
        <v>2</v>
      </c>
      <c r="B81" s="12" t="s">
        <v>172</v>
      </c>
      <c r="C81" s="11" t="s">
        <v>39</v>
      </c>
      <c r="D81" s="11" t="s">
        <v>74</v>
      </c>
      <c r="E81" s="11" t="s">
        <v>92</v>
      </c>
      <c r="F81" s="11" t="s">
        <v>21</v>
      </c>
      <c r="G81" s="11">
        <v>348</v>
      </c>
      <c r="H81" s="11">
        <v>22</v>
      </c>
      <c r="I81" s="11">
        <v>21</v>
      </c>
      <c r="J81" s="11">
        <v>4.83</v>
      </c>
    </row>
    <row r="82" spans="1:10" x14ac:dyDescent="0.25">
      <c r="A82" s="11">
        <v>3</v>
      </c>
      <c r="B82" s="12" t="s">
        <v>173</v>
      </c>
      <c r="C82" s="11" t="s">
        <v>64</v>
      </c>
      <c r="D82" s="11" t="s">
        <v>74</v>
      </c>
      <c r="E82" s="11" t="s">
        <v>92</v>
      </c>
      <c r="F82" s="11" t="s">
        <v>21</v>
      </c>
      <c r="G82" s="11">
        <v>328</v>
      </c>
      <c r="H82" s="11">
        <v>11</v>
      </c>
      <c r="I82" s="11">
        <v>29</v>
      </c>
      <c r="J82" s="11">
        <v>4.5599999999999996</v>
      </c>
    </row>
    <row r="83" spans="1:10" x14ac:dyDescent="0.25">
      <c r="A83" s="11">
        <v>4</v>
      </c>
      <c r="B83" s="12" t="s">
        <v>174</v>
      </c>
      <c r="C83" s="11" t="s">
        <v>175</v>
      </c>
      <c r="D83" s="11" t="s">
        <v>74</v>
      </c>
      <c r="E83" s="11" t="s">
        <v>92</v>
      </c>
      <c r="F83" s="11" t="s">
        <v>21</v>
      </c>
      <c r="G83" s="11">
        <v>318</v>
      </c>
      <c r="H83" s="11">
        <v>12</v>
      </c>
      <c r="I83" s="11">
        <v>21</v>
      </c>
      <c r="J83" s="11">
        <v>4.42</v>
      </c>
    </row>
    <row r="84" spans="1:10" x14ac:dyDescent="0.25">
      <c r="A84" s="11">
        <v>5</v>
      </c>
      <c r="B84" s="12" t="s">
        <v>176</v>
      </c>
      <c r="C84" s="11" t="s">
        <v>55</v>
      </c>
      <c r="D84" s="11" t="s">
        <v>74</v>
      </c>
      <c r="E84" s="11" t="s">
        <v>92</v>
      </c>
      <c r="F84" s="11" t="s">
        <v>21</v>
      </c>
      <c r="G84" s="11">
        <v>306</v>
      </c>
      <c r="H84" s="11">
        <v>11</v>
      </c>
      <c r="I84" s="11">
        <v>24</v>
      </c>
      <c r="J84" s="11">
        <v>4.25</v>
      </c>
    </row>
    <row r="85" spans="1:10" x14ac:dyDescent="0.25">
      <c r="A85" s="11">
        <v>6</v>
      </c>
      <c r="B85" s="12" t="s">
        <v>177</v>
      </c>
      <c r="C85" s="11" t="s">
        <v>178</v>
      </c>
      <c r="D85" s="11" t="s">
        <v>74</v>
      </c>
      <c r="E85" s="11" t="s">
        <v>92</v>
      </c>
      <c r="F85" s="11" t="s">
        <v>21</v>
      </c>
      <c r="G85" s="11">
        <v>295</v>
      </c>
      <c r="H85" s="11">
        <v>11</v>
      </c>
      <c r="I85" s="11">
        <v>17</v>
      </c>
      <c r="J85" s="11">
        <v>4.0999999999999996</v>
      </c>
    </row>
    <row r="86" spans="1:10" x14ac:dyDescent="0.25">
      <c r="A86" s="11">
        <v>7</v>
      </c>
      <c r="B86" s="12" t="s">
        <v>179</v>
      </c>
      <c r="C86" s="11" t="s">
        <v>69</v>
      </c>
      <c r="D86" s="11" t="s">
        <v>74</v>
      </c>
      <c r="E86" s="11" t="s">
        <v>92</v>
      </c>
      <c r="F86" s="11" t="s">
        <v>21</v>
      </c>
      <c r="G86" s="11">
        <v>272</v>
      </c>
      <c r="H86" s="11">
        <v>4</v>
      </c>
      <c r="I86" s="11">
        <v>12</v>
      </c>
      <c r="J86" s="11">
        <v>3.78</v>
      </c>
    </row>
    <row r="87" spans="1:10" x14ac:dyDescent="0.25">
      <c r="A87" s="11">
        <v>8</v>
      </c>
      <c r="B87" s="12" t="s">
        <v>180</v>
      </c>
      <c r="C87" s="11" t="s">
        <v>27</v>
      </c>
      <c r="D87" s="11" t="s">
        <v>74</v>
      </c>
      <c r="E87" s="11" t="s">
        <v>92</v>
      </c>
      <c r="F87" s="11" t="s">
        <v>21</v>
      </c>
      <c r="G87" s="11">
        <v>212</v>
      </c>
      <c r="H87" s="11">
        <v>3</v>
      </c>
      <c r="I87" s="11">
        <v>11</v>
      </c>
      <c r="J87" s="11">
        <v>2.94</v>
      </c>
    </row>
    <row r="88" spans="1:10" x14ac:dyDescent="0.25">
      <c r="A88" s="11">
        <v>1</v>
      </c>
      <c r="B88" s="12" t="s">
        <v>181</v>
      </c>
      <c r="C88" s="11" t="s">
        <v>33</v>
      </c>
      <c r="D88" s="11" t="s">
        <v>74</v>
      </c>
      <c r="E88" s="11" t="s">
        <v>102</v>
      </c>
      <c r="F88" s="11" t="s">
        <v>21</v>
      </c>
      <c r="G88" s="11">
        <v>301</v>
      </c>
      <c r="H88" s="11">
        <v>14</v>
      </c>
      <c r="I88" s="11">
        <v>13</v>
      </c>
      <c r="J88" s="11">
        <v>4.18</v>
      </c>
    </row>
    <row r="89" spans="1:10" x14ac:dyDescent="0.25">
      <c r="A89" s="11">
        <v>2</v>
      </c>
      <c r="B89" s="12" t="s">
        <v>182</v>
      </c>
      <c r="C89" s="11" t="s">
        <v>42</v>
      </c>
      <c r="D89" s="11" t="s">
        <v>74</v>
      </c>
      <c r="E89" s="11" t="s">
        <v>102</v>
      </c>
      <c r="F89" s="11" t="s">
        <v>21</v>
      </c>
      <c r="G89" s="11">
        <v>264</v>
      </c>
      <c r="H89" s="11">
        <v>7</v>
      </c>
      <c r="I89" s="11">
        <v>11</v>
      </c>
      <c r="J89" s="11">
        <v>3.67</v>
      </c>
    </row>
    <row r="90" spans="1:10" x14ac:dyDescent="0.25">
      <c r="A90" s="11">
        <v>3</v>
      </c>
      <c r="B90" s="12" t="s">
        <v>183</v>
      </c>
      <c r="C90" s="11" t="s">
        <v>27</v>
      </c>
      <c r="D90" s="11" t="s">
        <v>74</v>
      </c>
      <c r="E90" s="11" t="s">
        <v>102</v>
      </c>
      <c r="F90" s="11" t="s">
        <v>21</v>
      </c>
      <c r="G90" s="11">
        <v>245</v>
      </c>
      <c r="H90" s="11">
        <v>3</v>
      </c>
      <c r="I90" s="11">
        <v>4</v>
      </c>
      <c r="J90" s="11">
        <v>3.4</v>
      </c>
    </row>
    <row r="91" spans="1:10" x14ac:dyDescent="0.25">
      <c r="A91" s="11">
        <v>4</v>
      </c>
      <c r="B91" s="12" t="s">
        <v>184</v>
      </c>
      <c r="C91" s="11" t="s">
        <v>75</v>
      </c>
      <c r="D91" s="11" t="s">
        <v>74</v>
      </c>
      <c r="E91" s="11" t="s">
        <v>102</v>
      </c>
      <c r="F91" s="11" t="s">
        <v>21</v>
      </c>
      <c r="G91" s="11">
        <v>186</v>
      </c>
      <c r="H91" s="11">
        <v>3</v>
      </c>
      <c r="I91" s="11">
        <v>5</v>
      </c>
      <c r="J91" s="11">
        <v>2.58</v>
      </c>
    </row>
    <row r="92" spans="1:10" x14ac:dyDescent="0.25">
      <c r="A92" s="11">
        <v>5</v>
      </c>
      <c r="B92" s="12" t="s">
        <v>185</v>
      </c>
      <c r="C92" s="11" t="s">
        <v>41</v>
      </c>
      <c r="D92" s="11" t="s">
        <v>74</v>
      </c>
      <c r="E92" s="11" t="s">
        <v>102</v>
      </c>
      <c r="F92" s="11" t="s">
        <v>21</v>
      </c>
      <c r="G92" s="11">
        <v>132</v>
      </c>
      <c r="H92" s="11">
        <v>1</v>
      </c>
      <c r="I92" s="11">
        <v>3</v>
      </c>
      <c r="J92" s="11">
        <v>1.83</v>
      </c>
    </row>
    <row r="93" spans="1:10" x14ac:dyDescent="0.25">
      <c r="A93" s="11">
        <v>1</v>
      </c>
      <c r="B93" s="12" t="s">
        <v>186</v>
      </c>
      <c r="C93" s="11" t="s">
        <v>39</v>
      </c>
      <c r="D93" s="11" t="s">
        <v>74</v>
      </c>
      <c r="E93" s="11" t="s">
        <v>108</v>
      </c>
      <c r="F93" s="11" t="s">
        <v>21</v>
      </c>
      <c r="G93" s="11">
        <v>303</v>
      </c>
      <c r="H93" s="11">
        <v>11</v>
      </c>
      <c r="I93" s="11">
        <v>16</v>
      </c>
      <c r="J93" s="11">
        <v>4.21</v>
      </c>
    </row>
    <row r="94" spans="1:10" x14ac:dyDescent="0.25">
      <c r="A94" s="11">
        <v>2</v>
      </c>
      <c r="B94" s="12" t="s">
        <v>187</v>
      </c>
      <c r="C94" s="11" t="s">
        <v>64</v>
      </c>
      <c r="D94" s="11" t="s">
        <v>74</v>
      </c>
      <c r="E94" s="11" t="s">
        <v>108</v>
      </c>
      <c r="F94" s="11" t="s">
        <v>21</v>
      </c>
      <c r="G94" s="11">
        <v>296</v>
      </c>
      <c r="H94" s="11">
        <v>10</v>
      </c>
      <c r="I94" s="11">
        <v>17</v>
      </c>
      <c r="J94" s="11">
        <v>4.1100000000000003</v>
      </c>
    </row>
    <row r="95" spans="1:10" x14ac:dyDescent="0.25">
      <c r="A95" s="11">
        <v>3</v>
      </c>
      <c r="B95" s="12" t="s">
        <v>188</v>
      </c>
      <c r="C95" s="11" t="s">
        <v>53</v>
      </c>
      <c r="D95" s="11" t="s">
        <v>74</v>
      </c>
      <c r="E95" s="11" t="s">
        <v>108</v>
      </c>
      <c r="F95" s="11" t="s">
        <v>21</v>
      </c>
      <c r="G95" s="11">
        <v>261</v>
      </c>
      <c r="H95" s="11">
        <v>3</v>
      </c>
      <c r="I95" s="11">
        <v>8</v>
      </c>
      <c r="J95" s="11">
        <v>3.62</v>
      </c>
    </row>
    <row r="96" spans="1:10" x14ac:dyDescent="0.25">
      <c r="A96" s="11">
        <v>4</v>
      </c>
      <c r="B96" s="12" t="s">
        <v>189</v>
      </c>
      <c r="C96" s="11" t="s">
        <v>33</v>
      </c>
      <c r="D96" s="11" t="s">
        <v>74</v>
      </c>
      <c r="E96" s="11" t="s">
        <v>108</v>
      </c>
      <c r="F96" s="11" t="s">
        <v>21</v>
      </c>
      <c r="G96" s="11">
        <v>259</v>
      </c>
      <c r="H96" s="11">
        <v>4</v>
      </c>
      <c r="I96" s="11">
        <v>11</v>
      </c>
      <c r="J96" s="11">
        <v>3.6</v>
      </c>
    </row>
    <row r="97" spans="1:1" ht="16.5" x14ac:dyDescent="0.25">
      <c r="A97" s="1"/>
    </row>
    <row r="98" spans="1:1" ht="16.5" x14ac:dyDescent="0.25">
      <c r="A98" s="1"/>
    </row>
    <row r="99" spans="1:1" ht="16.5" x14ac:dyDescent="0.25">
      <c r="A99" s="1"/>
    </row>
    <row r="100" spans="1:1" ht="16.5" x14ac:dyDescent="0.25">
      <c r="A100" s="1"/>
    </row>
    <row r="101" spans="1:1" ht="16.5" x14ac:dyDescent="0.25">
      <c r="A101" s="1"/>
    </row>
    <row r="102" spans="1:1" ht="16.5" x14ac:dyDescent="0.25">
      <c r="A102" s="1"/>
    </row>
    <row r="103" spans="1:1" ht="16.5" x14ac:dyDescent="0.25">
      <c r="A103" s="1"/>
    </row>
    <row r="104" spans="1:1" ht="16.5" x14ac:dyDescent="0.25">
      <c r="A104" s="1"/>
    </row>
    <row r="105" spans="1:1" ht="16.5" x14ac:dyDescent="0.25">
      <c r="A105" s="1"/>
    </row>
    <row r="106" spans="1:1" ht="16.5" x14ac:dyDescent="0.25">
      <c r="A106" s="1"/>
    </row>
    <row r="107" spans="1:1" ht="16.5" x14ac:dyDescent="0.25">
      <c r="A107" s="1"/>
    </row>
    <row r="108" spans="1:1" ht="16.5" x14ac:dyDescent="0.25">
      <c r="A108" s="1"/>
    </row>
    <row r="109" spans="1:1" ht="16.5" x14ac:dyDescent="0.25">
      <c r="A109" s="1"/>
    </row>
    <row r="110" spans="1:1" ht="16.5" x14ac:dyDescent="0.25">
      <c r="A110" s="1"/>
    </row>
    <row r="111" spans="1:1" ht="16.5" x14ac:dyDescent="0.25">
      <c r="A111" s="1"/>
    </row>
    <row r="112" spans="1:1" ht="16.5" x14ac:dyDescent="0.25">
      <c r="A112" s="1"/>
    </row>
    <row r="113" spans="1:1" ht="16.5" x14ac:dyDescent="0.25">
      <c r="A113" s="1"/>
    </row>
    <row r="114" spans="1:1" ht="16.5" x14ac:dyDescent="0.25">
      <c r="A114" s="1"/>
    </row>
    <row r="115" spans="1:1" ht="16.5" x14ac:dyDescent="0.25">
      <c r="A115" s="1"/>
    </row>
    <row r="116" spans="1:1" ht="16.5" x14ac:dyDescent="0.25">
      <c r="A116" s="1"/>
    </row>
    <row r="117" spans="1:1" ht="16.5" x14ac:dyDescent="0.25">
      <c r="A117" s="1"/>
    </row>
    <row r="118" spans="1:1" ht="16.5" x14ac:dyDescent="0.25">
      <c r="A118" s="1"/>
    </row>
    <row r="119" spans="1:1" ht="16.5" x14ac:dyDescent="0.25">
      <c r="A119" s="1"/>
    </row>
    <row r="120" spans="1:1" ht="16.5" x14ac:dyDescent="0.25">
      <c r="A120" s="1"/>
    </row>
    <row r="121" spans="1:1" ht="16.5" x14ac:dyDescent="0.25">
      <c r="A121" s="1"/>
    </row>
    <row r="122" spans="1:1" ht="16.5" x14ac:dyDescent="0.25">
      <c r="A122" s="1"/>
    </row>
    <row r="123" spans="1:1" ht="16.5" x14ac:dyDescent="0.25">
      <c r="A123" s="1"/>
    </row>
    <row r="124" spans="1:1" ht="16.5" x14ac:dyDescent="0.25">
      <c r="A124" s="1"/>
    </row>
    <row r="125" spans="1:1" ht="16.5" x14ac:dyDescent="0.25">
      <c r="A125" s="1"/>
    </row>
    <row r="126" spans="1:1" ht="16.5" x14ac:dyDescent="0.25">
      <c r="A126" s="1"/>
    </row>
    <row r="127" spans="1:1" ht="16.5" x14ac:dyDescent="0.25">
      <c r="A127" s="1"/>
    </row>
    <row r="128" spans="1:1" ht="16.5" x14ac:dyDescent="0.25">
      <c r="A128" s="1"/>
    </row>
    <row r="129" spans="1:1" ht="16.5" x14ac:dyDescent="0.25">
      <c r="A129" s="1"/>
    </row>
    <row r="130" spans="1:1" ht="16.5" x14ac:dyDescent="0.25">
      <c r="A130" s="1"/>
    </row>
    <row r="131" spans="1:1" ht="16.5" x14ac:dyDescent="0.25">
      <c r="A131" s="1"/>
    </row>
    <row r="132" spans="1:1" ht="16.5" x14ac:dyDescent="0.25">
      <c r="A132" s="1"/>
    </row>
    <row r="133" spans="1:1" ht="16.5" x14ac:dyDescent="0.25">
      <c r="A133" s="1"/>
    </row>
    <row r="134" spans="1:1" ht="16.5" x14ac:dyDescent="0.25">
      <c r="A134" s="1"/>
    </row>
    <row r="135" spans="1:1" ht="16.5" x14ac:dyDescent="0.25">
      <c r="A135" s="1"/>
    </row>
    <row r="136" spans="1:1" ht="16.5" x14ac:dyDescent="0.25">
      <c r="A136" s="1"/>
    </row>
    <row r="137" spans="1:1" ht="16.5" x14ac:dyDescent="0.25">
      <c r="A137" s="1"/>
    </row>
    <row r="138" spans="1:1" ht="16.5" x14ac:dyDescent="0.25">
      <c r="A138" s="1"/>
    </row>
    <row r="139" spans="1:1" ht="16.5" x14ac:dyDescent="0.25">
      <c r="A139" s="1"/>
    </row>
    <row r="140" spans="1:1" ht="16.5" x14ac:dyDescent="0.25">
      <c r="A140" s="1"/>
    </row>
    <row r="141" spans="1:1" ht="16.5" x14ac:dyDescent="0.25">
      <c r="A141" s="1"/>
    </row>
    <row r="142" spans="1:1" ht="16.5" x14ac:dyDescent="0.25">
      <c r="A142" s="1"/>
    </row>
    <row r="143" spans="1:1" ht="16.5" x14ac:dyDescent="0.25">
      <c r="A143" s="1"/>
    </row>
    <row r="144" spans="1:1" ht="16.5" x14ac:dyDescent="0.25">
      <c r="A144" s="1"/>
    </row>
    <row r="145" spans="1:1" ht="16.5" x14ac:dyDescent="0.25">
      <c r="A145" s="1"/>
    </row>
    <row r="146" spans="1:1" ht="16.5" x14ac:dyDescent="0.25">
      <c r="A146" s="1"/>
    </row>
    <row r="147" spans="1:1" ht="16.5" x14ac:dyDescent="0.25">
      <c r="A147" s="1"/>
    </row>
    <row r="148" spans="1:1" ht="16.5" x14ac:dyDescent="0.25">
      <c r="A148" s="1"/>
    </row>
    <row r="149" spans="1:1" ht="16.5" x14ac:dyDescent="0.25">
      <c r="A149" s="1"/>
    </row>
    <row r="150" spans="1:1" ht="16.5" x14ac:dyDescent="0.25">
      <c r="A150" s="1"/>
    </row>
    <row r="151" spans="1:1" ht="16.5" x14ac:dyDescent="0.25">
      <c r="A151" s="1"/>
    </row>
    <row r="152" spans="1:1" ht="16.5" x14ac:dyDescent="0.25">
      <c r="A152" s="1"/>
    </row>
    <row r="153" spans="1:1" ht="16.5" x14ac:dyDescent="0.25">
      <c r="A153" s="1"/>
    </row>
    <row r="154" spans="1:1" ht="16.5" x14ac:dyDescent="0.25">
      <c r="A154" s="1"/>
    </row>
    <row r="155" spans="1:1" ht="16.5" x14ac:dyDescent="0.25">
      <c r="A155" s="1"/>
    </row>
    <row r="156" spans="1:1" ht="16.5" x14ac:dyDescent="0.25">
      <c r="A156" s="1"/>
    </row>
    <row r="157" spans="1:1" ht="16.5" x14ac:dyDescent="0.25">
      <c r="A157" s="1"/>
    </row>
    <row r="158" spans="1:1" ht="16.5" x14ac:dyDescent="0.25">
      <c r="A158" s="1"/>
    </row>
    <row r="159" spans="1:1" ht="16.5" x14ac:dyDescent="0.25">
      <c r="A159" s="1"/>
    </row>
    <row r="160" spans="1:1" ht="16.5" x14ac:dyDescent="0.25">
      <c r="A160" s="1"/>
    </row>
    <row r="161" spans="1:1" ht="16.5" x14ac:dyDescent="0.25">
      <c r="A161" s="1"/>
    </row>
    <row r="162" spans="1:1" ht="16.5" x14ac:dyDescent="0.25">
      <c r="A162" s="1"/>
    </row>
    <row r="163" spans="1:1" ht="16.5" x14ac:dyDescent="0.25">
      <c r="A163" s="1"/>
    </row>
    <row r="164" spans="1:1" ht="16.5" x14ac:dyDescent="0.25">
      <c r="A164" s="1"/>
    </row>
    <row r="165" spans="1:1" ht="16.5" x14ac:dyDescent="0.25">
      <c r="A165" s="1"/>
    </row>
    <row r="166" spans="1:1" ht="16.5" x14ac:dyDescent="0.25">
      <c r="A166" s="1"/>
    </row>
    <row r="167" spans="1:1" ht="16.5" x14ac:dyDescent="0.25">
      <c r="A167" s="1"/>
    </row>
    <row r="168" spans="1:1" ht="16.5" x14ac:dyDescent="0.25">
      <c r="A168" s="1"/>
    </row>
    <row r="169" spans="1:1" ht="16.5" x14ac:dyDescent="0.25">
      <c r="A169" s="1"/>
    </row>
    <row r="170" spans="1:1" ht="16.5" x14ac:dyDescent="0.25">
      <c r="A170" s="1"/>
    </row>
    <row r="171" spans="1:1" ht="16.5" x14ac:dyDescent="0.25">
      <c r="A171" s="1"/>
    </row>
    <row r="172" spans="1:1" ht="16.5" x14ac:dyDescent="0.25">
      <c r="A172" s="1"/>
    </row>
    <row r="173" spans="1:1" ht="16.5" x14ac:dyDescent="0.25">
      <c r="A173" s="1"/>
    </row>
    <row r="174" spans="1:1" ht="16.5" x14ac:dyDescent="0.25">
      <c r="A174" s="1"/>
    </row>
    <row r="175" spans="1:1" ht="16.5" x14ac:dyDescent="0.25">
      <c r="A175" s="1"/>
    </row>
    <row r="176" spans="1:1" ht="16.5" x14ac:dyDescent="0.25">
      <c r="A176" s="1"/>
    </row>
    <row r="177" spans="1:1" ht="16.5" x14ac:dyDescent="0.25">
      <c r="A177" s="1"/>
    </row>
    <row r="178" spans="1:1" ht="16.5" x14ac:dyDescent="0.25">
      <c r="A178" s="1"/>
    </row>
    <row r="179" spans="1:1" ht="16.5" x14ac:dyDescent="0.25">
      <c r="A179" s="1"/>
    </row>
    <row r="180" spans="1:1" ht="16.5" x14ac:dyDescent="0.25">
      <c r="A180" s="1"/>
    </row>
    <row r="181" spans="1:1" ht="16.5" x14ac:dyDescent="0.25">
      <c r="A181" s="1"/>
    </row>
    <row r="182" spans="1:1" ht="16.5" x14ac:dyDescent="0.25">
      <c r="A182" s="1"/>
    </row>
    <row r="183" spans="1:1" ht="16.5" x14ac:dyDescent="0.25">
      <c r="A183" s="1"/>
    </row>
    <row r="184" spans="1:1" ht="16.5" x14ac:dyDescent="0.25">
      <c r="A184" s="1"/>
    </row>
    <row r="185" spans="1:1" ht="16.5" x14ac:dyDescent="0.25">
      <c r="A185" s="1"/>
    </row>
    <row r="186" spans="1:1" ht="16.5" x14ac:dyDescent="0.25">
      <c r="A186" s="1"/>
    </row>
    <row r="187" spans="1:1" ht="16.5" x14ac:dyDescent="0.25">
      <c r="A187" s="1"/>
    </row>
    <row r="188" spans="1:1" ht="16.5" x14ac:dyDescent="0.25">
      <c r="A188" s="1"/>
    </row>
    <row r="189" spans="1:1" ht="16.5" x14ac:dyDescent="0.25">
      <c r="A189" s="1"/>
    </row>
    <row r="190" spans="1:1" ht="16.5" x14ac:dyDescent="0.25">
      <c r="A190" s="1"/>
    </row>
    <row r="191" spans="1:1" ht="16.5" x14ac:dyDescent="0.25">
      <c r="A191" s="1"/>
    </row>
    <row r="192" spans="1:1" ht="16.5" x14ac:dyDescent="0.25">
      <c r="A192" s="1"/>
    </row>
    <row r="193" spans="1:1" ht="16.5" x14ac:dyDescent="0.25">
      <c r="A193" s="1"/>
    </row>
    <row r="194" spans="1:1" ht="16.5" x14ac:dyDescent="0.25">
      <c r="A194" s="1"/>
    </row>
    <row r="195" spans="1:1" ht="16.5" x14ac:dyDescent="0.25">
      <c r="A195" s="1"/>
    </row>
    <row r="196" spans="1:1" ht="16.5" x14ac:dyDescent="0.25">
      <c r="A196" s="1"/>
    </row>
    <row r="197" spans="1:1" ht="16.5" x14ac:dyDescent="0.25">
      <c r="A197" s="1"/>
    </row>
    <row r="198" spans="1:1" ht="16.5" x14ac:dyDescent="0.25">
      <c r="A198" s="1"/>
    </row>
    <row r="199" spans="1:1" ht="16.5" x14ac:dyDescent="0.25">
      <c r="A199" s="1"/>
    </row>
    <row r="200" spans="1:1" ht="16.5" x14ac:dyDescent="0.25">
      <c r="A200" s="1"/>
    </row>
    <row r="201" spans="1:1" ht="16.5" x14ac:dyDescent="0.25">
      <c r="A201" s="1"/>
    </row>
    <row r="202" spans="1:1" ht="16.5" x14ac:dyDescent="0.25">
      <c r="A202" s="1"/>
    </row>
    <row r="203" spans="1:1" ht="16.5" x14ac:dyDescent="0.25">
      <c r="A203" s="1"/>
    </row>
    <row r="204" spans="1:1" ht="16.5" x14ac:dyDescent="0.25">
      <c r="A204" s="1"/>
    </row>
    <row r="205" spans="1:1" ht="16.5" x14ac:dyDescent="0.25">
      <c r="A205" s="1"/>
    </row>
    <row r="206" spans="1:1" ht="16.5" x14ac:dyDescent="0.25">
      <c r="A206" s="1"/>
    </row>
    <row r="207" spans="1:1" ht="16.5" x14ac:dyDescent="0.25">
      <c r="A207" s="1"/>
    </row>
    <row r="208" spans="1:1" ht="16.5" x14ac:dyDescent="0.25">
      <c r="A208" s="1"/>
    </row>
    <row r="209" spans="1:1" ht="16.5" x14ac:dyDescent="0.25">
      <c r="A209" s="1"/>
    </row>
    <row r="210" spans="1:1" ht="16.5" x14ac:dyDescent="0.25">
      <c r="A210" s="1"/>
    </row>
    <row r="211" spans="1:1" ht="16.5" x14ac:dyDescent="0.25">
      <c r="A211" s="1"/>
    </row>
    <row r="212" spans="1:1" ht="16.5" x14ac:dyDescent="0.25">
      <c r="A212" s="1"/>
    </row>
    <row r="213" spans="1:1" ht="16.5" x14ac:dyDescent="0.25">
      <c r="A213" s="1"/>
    </row>
    <row r="214" spans="1:1" ht="16.5" x14ac:dyDescent="0.25">
      <c r="A214" s="1"/>
    </row>
    <row r="215" spans="1:1" ht="16.5" x14ac:dyDescent="0.25">
      <c r="A215" s="1"/>
    </row>
    <row r="216" spans="1:1" ht="16.5" x14ac:dyDescent="0.25">
      <c r="A216" s="1"/>
    </row>
    <row r="217" spans="1:1" ht="16.5" x14ac:dyDescent="0.25">
      <c r="A217" s="1"/>
    </row>
    <row r="218" spans="1:1" ht="16.5" x14ac:dyDescent="0.25">
      <c r="A218" s="1"/>
    </row>
    <row r="219" spans="1:1" ht="16.5" x14ac:dyDescent="0.25">
      <c r="A219" s="1"/>
    </row>
    <row r="220" spans="1:1" ht="16.5" x14ac:dyDescent="0.25">
      <c r="A220" s="1"/>
    </row>
    <row r="221" spans="1:1" ht="16.5" x14ac:dyDescent="0.25">
      <c r="A221" s="1"/>
    </row>
    <row r="222" spans="1:1" ht="16.5" x14ac:dyDescent="0.25">
      <c r="A222" s="1"/>
    </row>
    <row r="223" spans="1:1" ht="16.5" x14ac:dyDescent="0.25">
      <c r="A223" s="1"/>
    </row>
    <row r="224" spans="1:1" ht="16.5" x14ac:dyDescent="0.25">
      <c r="A224" s="1"/>
    </row>
    <row r="225" spans="1:1" ht="16.5" x14ac:dyDescent="0.25">
      <c r="A225" s="1"/>
    </row>
    <row r="226" spans="1:1" ht="16.5" x14ac:dyDescent="0.25">
      <c r="A226" s="1"/>
    </row>
    <row r="227" spans="1:1" ht="16.5" x14ac:dyDescent="0.25">
      <c r="A227" s="1"/>
    </row>
    <row r="228" spans="1:1" ht="16.5" x14ac:dyDescent="0.25">
      <c r="A228" s="1"/>
    </row>
  </sheetData>
  <sortState xmlns:xlrd2="http://schemas.microsoft.com/office/spreadsheetml/2017/richdata2" ref="A18:H29">
    <sortCondition ref="G20"/>
  </sortState>
  <hyperlinks>
    <hyperlink ref="B3" r:id="rId1" display="https://resultat.bagskytte.se/Archer/Details/3849955" xr:uid="{00000000-0004-0000-0400-000000000000}"/>
    <hyperlink ref="B4" r:id="rId2" display="https://resultat.bagskytte.se/Archer/Details/1872930" xr:uid="{00000000-0004-0000-0400-000001000000}"/>
    <hyperlink ref="B5" r:id="rId3" display="https://resultat.bagskytte.se/Archer/Details/805434" xr:uid="{00000000-0004-0000-0400-000002000000}"/>
    <hyperlink ref="B7" r:id="rId4" display="https://resultat.bagskytte.se/Archer/Details/1872627" xr:uid="{00000000-0004-0000-0400-000003000000}"/>
    <hyperlink ref="B8" r:id="rId5" display="https://resultat.bagskytte.se/Archer/Details/4380546" xr:uid="{00000000-0004-0000-0400-000004000000}"/>
    <hyperlink ref="B9" r:id="rId6" display="https://resultat.bagskytte.se/Archer/Details/3776928" xr:uid="{00000000-0004-0000-0400-000005000000}"/>
    <hyperlink ref="B10" r:id="rId7" display="https://resultat.bagskytte.se/Archer/Details/2800624" xr:uid="{00000000-0004-0000-0400-000006000000}"/>
    <hyperlink ref="B11" r:id="rId8" display="https://resultat.bagskytte.se/Archer/Details/2801772" xr:uid="{00000000-0004-0000-0400-000007000000}"/>
    <hyperlink ref="B12" r:id="rId9" display="https://resultat.bagskytte.se/Archer/Details/1982876" xr:uid="{00000000-0004-0000-0400-000008000000}"/>
    <hyperlink ref="B13" r:id="rId10" display="https://resultat.bagskytte.se/Archer/Details/4109910" xr:uid="{00000000-0004-0000-0400-000009000000}"/>
    <hyperlink ref="B14" r:id="rId11" display="https://resultat.bagskytte.se/Archer/Details/4327621" xr:uid="{00000000-0004-0000-0400-00000A000000}"/>
    <hyperlink ref="B15" r:id="rId12" display="https://resultat.bagskytte.se/Archer/Details/3892320" xr:uid="{00000000-0004-0000-0400-00000B000000}"/>
    <hyperlink ref="B16" r:id="rId13" display="https://resultat.bagskytte.se/Archer/Details/1386487" xr:uid="{00000000-0004-0000-0400-00000C000000}"/>
    <hyperlink ref="B17" r:id="rId14" display="https://resultat.bagskytte.se/Archer/Details/1943839" xr:uid="{00000000-0004-0000-0400-00000D000000}"/>
    <hyperlink ref="B18" r:id="rId15" display="https://resultat.bagskytte.se/Archer/Details/2904349" xr:uid="{00000000-0004-0000-0400-00000E000000}"/>
    <hyperlink ref="B19" r:id="rId16" display="https://resultat.bagskytte.se/Archer/Details/2055691" xr:uid="{00000000-0004-0000-0400-00000F000000}"/>
    <hyperlink ref="B20" r:id="rId17" display="https://resultat.bagskytte.se/Archer/Details/1620409" xr:uid="{00000000-0004-0000-0400-000010000000}"/>
    <hyperlink ref="B21" r:id="rId18" display="https://resultat.bagskytte.se/Archer/Details/2886834" xr:uid="{00000000-0004-0000-0400-000011000000}"/>
    <hyperlink ref="B22" r:id="rId19" display="https://resultat.bagskytte.se/Archer/Details/2922487" xr:uid="{00000000-0004-0000-0400-000012000000}"/>
    <hyperlink ref="B23" r:id="rId20" display="https://resultat.bagskytte.se/Archer/Details/2052164" xr:uid="{00000000-0004-0000-0400-000013000000}"/>
    <hyperlink ref="B24" r:id="rId21" display="https://resultat.bagskytte.se/Archer/Details/1490452" xr:uid="{00000000-0004-0000-0400-000014000000}"/>
    <hyperlink ref="B25" r:id="rId22" display="https://resultat.bagskytte.se/Archer/Details/785974" xr:uid="{00000000-0004-0000-0400-000015000000}"/>
    <hyperlink ref="B26" r:id="rId23" display="https://resultat.bagskytte.se/Archer/Details/1609210" xr:uid="{00000000-0004-0000-0400-000016000000}"/>
    <hyperlink ref="B27" r:id="rId24" display="https://resultat.bagskytte.se/Archer/Details/1786881" xr:uid="{00000000-0004-0000-0400-000017000000}"/>
    <hyperlink ref="B28" r:id="rId25" display="https://resultat.bagskytte.se/Archer/Details/4060946" xr:uid="{00000000-0004-0000-0400-000018000000}"/>
    <hyperlink ref="B29" r:id="rId26" display="https://resultat.bagskytte.se/Archer/Details/1609531" xr:uid="{00000000-0004-0000-0400-000019000000}"/>
    <hyperlink ref="B30" r:id="rId27" display="https://resultat.bagskytte.se/Archer/Details/908449" xr:uid="{00000000-0004-0000-0400-00001A000000}"/>
    <hyperlink ref="B31" r:id="rId28" display="https://resultat.bagskytte.se/Archer/Details/822503" xr:uid="{00000000-0004-0000-0400-00001B000000}"/>
    <hyperlink ref="B32" r:id="rId29" display="https://resultat.bagskytte.se/Archer/Details/2809319" xr:uid="{00000000-0004-0000-0400-00001C000000}"/>
    <hyperlink ref="B33" r:id="rId30" display="https://resultat.bagskytte.se/Archer/Details/1393337" xr:uid="{00000000-0004-0000-0400-00001D000000}"/>
    <hyperlink ref="B34" r:id="rId31" display="https://resultat.bagskytte.se/Archer/Details/2841336" xr:uid="{00000000-0004-0000-0400-00001E000000}"/>
    <hyperlink ref="B35" r:id="rId32" display="https://resultat.bagskytte.se/Archer/Details/1791642" xr:uid="{00000000-0004-0000-0400-00001F000000}"/>
    <hyperlink ref="B36" r:id="rId33" display="https://resultat.bagskytte.se/Archer/Details/1473143" xr:uid="{00000000-0004-0000-0400-000020000000}"/>
    <hyperlink ref="B37" r:id="rId34" display="https://resultat.bagskytte.se/Archer/Details/847658" xr:uid="{00000000-0004-0000-0400-000021000000}"/>
    <hyperlink ref="B38" r:id="rId35" display="https://resultat.bagskytte.se/Archer/Details/403931" xr:uid="{00000000-0004-0000-0400-000022000000}"/>
    <hyperlink ref="B39" r:id="rId36" display="https://resultat.bagskytte.se/Archer/Details/1908222" xr:uid="{00000000-0004-0000-0400-000023000000}"/>
    <hyperlink ref="B40" r:id="rId37" display="https://resultat.bagskytte.se/Archer/Details/1428640" xr:uid="{00000000-0004-0000-0400-000024000000}"/>
    <hyperlink ref="B41" r:id="rId38" display="https://resultat.bagskytte.se/Archer/Details/752991" xr:uid="{00000000-0004-0000-0400-000025000000}"/>
    <hyperlink ref="B42" r:id="rId39" display="https://resultat.bagskytte.se/Archer/Details/616869" xr:uid="{00000000-0004-0000-0400-000026000000}"/>
    <hyperlink ref="B43" r:id="rId40" display="https://resultat.bagskytte.se/Archer/Details/745259" xr:uid="{00000000-0004-0000-0400-000027000000}"/>
    <hyperlink ref="B44" r:id="rId41" display="https://resultat.bagskytte.se/Archer/Details/2566659" xr:uid="{00000000-0004-0000-0400-000028000000}"/>
    <hyperlink ref="B45" r:id="rId42" display="https://resultat.bagskytte.se/Archer/Details/4496551" xr:uid="{00000000-0004-0000-0400-000029000000}"/>
    <hyperlink ref="B46" r:id="rId43" display="https://resultat.bagskytte.se/Archer/Details/1525043" xr:uid="{00000000-0004-0000-0400-00002A000000}"/>
    <hyperlink ref="B47" r:id="rId44" display="https://resultat.bagskytte.se/Archer/Details/2288563" xr:uid="{00000000-0004-0000-0400-00002B000000}"/>
    <hyperlink ref="B48" r:id="rId45" display="https://resultat.bagskytte.se/Archer/Details/1032904" xr:uid="{00000000-0004-0000-0400-00002C000000}"/>
    <hyperlink ref="B49" r:id="rId46" display="https://resultat.bagskytte.se/Archer/Details/2375912" xr:uid="{00000000-0004-0000-0400-00002D000000}"/>
    <hyperlink ref="B50" r:id="rId47" display="https://resultat.bagskytte.se/Archer/Details/822233" xr:uid="{00000000-0004-0000-0400-00002E000000}"/>
    <hyperlink ref="B51" r:id="rId48" display="https://resultat.bagskytte.se/Archer/Details/1020593" xr:uid="{00000000-0004-0000-0400-00002F000000}"/>
    <hyperlink ref="B52" r:id="rId49" display="https://resultat.bagskytte.se/Archer/Details/754885" xr:uid="{00000000-0004-0000-0400-000030000000}"/>
    <hyperlink ref="B53" r:id="rId50" display="https://resultat.bagskytte.se/Archer/Details/374074" xr:uid="{00000000-0004-0000-0400-000031000000}"/>
    <hyperlink ref="B54" r:id="rId51" display="https://resultat.bagskytte.se/Archer/Details/837574" xr:uid="{00000000-0004-0000-0400-000032000000}"/>
    <hyperlink ref="B55" r:id="rId52" display="https://resultat.bagskytte.se/Archer/Details/699136" xr:uid="{00000000-0004-0000-0400-000033000000}"/>
    <hyperlink ref="B56" r:id="rId53" display="https://resultat.bagskytte.se/Archer/Details/722518" xr:uid="{00000000-0004-0000-0400-000034000000}"/>
    <hyperlink ref="B57" r:id="rId54" display="https://resultat.bagskytte.se/Archer/Details/1574928" xr:uid="{00000000-0004-0000-0400-000035000000}"/>
    <hyperlink ref="B58" r:id="rId55" display="https://resultat.bagskytte.se/Archer/Details/3132298" xr:uid="{00000000-0004-0000-0400-000036000000}"/>
    <hyperlink ref="B59" r:id="rId56" display="https://resultat.bagskytte.se/Archer/Details/4184348" xr:uid="{00000000-0004-0000-0400-000037000000}"/>
    <hyperlink ref="B60" r:id="rId57" display="https://resultat.bagskytte.se/Archer/Details/809784" xr:uid="{00000000-0004-0000-0400-000038000000}"/>
    <hyperlink ref="B61" r:id="rId58" display="https://resultat.bagskytte.se/Archer/Details/1793546" xr:uid="{00000000-0004-0000-0400-000039000000}"/>
    <hyperlink ref="B62" r:id="rId59" display="https://resultat.bagskytte.se/Archer/Details/1009060" xr:uid="{00000000-0004-0000-0400-00003A000000}"/>
    <hyperlink ref="B63" r:id="rId60" display="https://resultat.bagskytte.se/Archer/Details/1762378" xr:uid="{00000000-0004-0000-0400-00003B000000}"/>
    <hyperlink ref="B64" r:id="rId61" display="https://resultat.bagskytte.se/Archer/Details/2961450" xr:uid="{00000000-0004-0000-0400-00003C000000}"/>
    <hyperlink ref="B65" r:id="rId62" display="https://resultat.bagskytte.se/Archer/Details/870830" xr:uid="{00000000-0004-0000-0400-00003D000000}"/>
    <hyperlink ref="B66" r:id="rId63" display="https://resultat.bagskytte.se/Archer/Details/1085594" xr:uid="{00000000-0004-0000-0400-00003E000000}"/>
    <hyperlink ref="B67" r:id="rId64" display="https://resultat.bagskytte.se/Archer/Details/3491694" xr:uid="{00000000-0004-0000-0400-00003F000000}"/>
    <hyperlink ref="B68" r:id="rId65" display="https://resultat.bagskytte.se/Archer/Details/3260599" xr:uid="{00000000-0004-0000-0400-000040000000}"/>
    <hyperlink ref="B69" r:id="rId66" display="https://resultat.bagskytte.se/Archer/Details/2985373" xr:uid="{00000000-0004-0000-0400-000041000000}"/>
    <hyperlink ref="B70" r:id="rId67" display="https://resultat.bagskytte.se/Archer/Details/208152" xr:uid="{00000000-0004-0000-0400-000042000000}"/>
    <hyperlink ref="B71" r:id="rId68" display="https://resultat.bagskytte.se/Archer/Details/1372386" xr:uid="{00000000-0004-0000-0400-000043000000}"/>
    <hyperlink ref="B72" r:id="rId69" display="https://resultat.bagskytte.se/Archer/Details/2240524" xr:uid="{00000000-0004-0000-0400-000044000000}"/>
    <hyperlink ref="B73" r:id="rId70" display="https://resultat.bagskytte.se/Archer/Details/2288564" xr:uid="{00000000-0004-0000-0400-000045000000}"/>
    <hyperlink ref="B74" r:id="rId71" display="https://resultat.bagskytte.se/Archer/Details/1356300" xr:uid="{00000000-0004-0000-0400-000046000000}"/>
    <hyperlink ref="B75" r:id="rId72" display="https://resultat.bagskytte.se/Archer/Details/659808" xr:uid="{00000000-0004-0000-0400-000047000000}"/>
    <hyperlink ref="B76" r:id="rId73" display="https://resultat.bagskytte.se/Archer/Details/1831456" xr:uid="{00000000-0004-0000-0400-000048000000}"/>
    <hyperlink ref="B77" r:id="rId74" display="https://resultat.bagskytte.se/Archer/Details/633939" xr:uid="{00000000-0004-0000-0400-000049000000}"/>
    <hyperlink ref="B78" r:id="rId75" display="https://resultat.bagskytte.se/Archer/Details/3288834" xr:uid="{00000000-0004-0000-0400-00004A000000}"/>
    <hyperlink ref="B79" r:id="rId76" display="https://resultat.bagskytte.se/Archer/Details/1743464" xr:uid="{00000000-0004-0000-0400-00004B000000}"/>
    <hyperlink ref="B80" r:id="rId77" display="https://resultat.bagskytte.se/Archer/Details/491366" xr:uid="{00000000-0004-0000-0400-00004C000000}"/>
    <hyperlink ref="B81" r:id="rId78" display="https://resultat.bagskytte.se/Archer/Details/1867370" xr:uid="{00000000-0004-0000-0400-00004D000000}"/>
    <hyperlink ref="B82" r:id="rId79" display="https://resultat.bagskytte.se/Archer/Details/1097495" xr:uid="{00000000-0004-0000-0400-00004E000000}"/>
    <hyperlink ref="B83" r:id="rId80" display="https://resultat.bagskytte.se/Archer/Details/1582002" xr:uid="{00000000-0004-0000-0400-00004F000000}"/>
    <hyperlink ref="B84" r:id="rId81" display="https://resultat.bagskytte.se/Archer/Details/754338" xr:uid="{00000000-0004-0000-0400-000050000000}"/>
    <hyperlink ref="B85" r:id="rId82" display="https://resultat.bagskytte.se/Archer/Details/596987" xr:uid="{00000000-0004-0000-0400-000051000000}"/>
    <hyperlink ref="B86" r:id="rId83" display="https://resultat.bagskytte.se/Archer/Details/3833106" xr:uid="{00000000-0004-0000-0400-000052000000}"/>
    <hyperlink ref="B87" r:id="rId84" display="https://resultat.bagskytte.se/Archer/Details/1066291" xr:uid="{00000000-0004-0000-0400-000053000000}"/>
    <hyperlink ref="B88" r:id="rId85" display="https://resultat.bagskytte.se/Archer/Details/229602" xr:uid="{00000000-0004-0000-0400-000054000000}"/>
    <hyperlink ref="B89" r:id="rId86" display="https://resultat.bagskytte.se/Archer/Details/1430983" xr:uid="{00000000-0004-0000-0400-000055000000}"/>
    <hyperlink ref="B90" r:id="rId87" display="https://resultat.bagskytte.se/Archer/Details/2898373" xr:uid="{00000000-0004-0000-0400-000056000000}"/>
    <hyperlink ref="B91" r:id="rId88" display="https://resultat.bagskytte.se/Archer/Details/1442736" xr:uid="{00000000-0004-0000-0400-000057000000}"/>
    <hyperlink ref="B92" r:id="rId89" display="https://resultat.bagskytte.se/Archer/Details/3987375" xr:uid="{00000000-0004-0000-0400-000058000000}"/>
    <hyperlink ref="B93" r:id="rId90" display="https://resultat.bagskytte.se/Archer/Details/375347" xr:uid="{00000000-0004-0000-0400-000059000000}"/>
    <hyperlink ref="B94" r:id="rId91" display="https://resultat.bagskytte.se/Archer/Details/1097483" xr:uid="{00000000-0004-0000-0400-00005A000000}"/>
    <hyperlink ref="B95" r:id="rId92" display="https://resultat.bagskytte.se/Archer/Details/2981565" xr:uid="{00000000-0004-0000-0400-00005B000000}"/>
    <hyperlink ref="B96" r:id="rId93" display="https://resultat.bagskytte.se/Archer/Details/2334923" xr:uid="{00000000-0004-0000-0400-00005C000000}"/>
  </hyperlinks>
  <pageMargins left="0.7" right="0.7" top="0.75" bottom="0.75" header="0.3" footer="0.3"/>
  <pageSetup paperSize="9" orientation="portrait" r:id="rId9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3"/>
  <sheetViews>
    <sheetView topLeftCell="A28" zoomScale="85" zoomScaleNormal="85" workbookViewId="0">
      <selection activeCell="F129" sqref="F129"/>
    </sheetView>
  </sheetViews>
  <sheetFormatPr defaultRowHeight="15" x14ac:dyDescent="0.25"/>
  <cols>
    <col min="1" max="1" width="3.140625" bestFit="1" customWidth="1"/>
    <col min="2" max="2" width="21.140625" bestFit="1" customWidth="1"/>
    <col min="3" max="3" width="38" bestFit="1" customWidth="1"/>
    <col min="4" max="4" width="2.28515625" bestFit="1" customWidth="1"/>
    <col min="5" max="5" width="4.140625" bestFit="1" customWidth="1"/>
    <col min="6" max="6" width="13.42578125" bestFit="1" customWidth="1"/>
    <col min="7" max="7" width="4.140625" bestFit="1" customWidth="1"/>
    <col min="8" max="9" width="3.140625" bestFit="1" customWidth="1"/>
    <col min="10" max="10" width="4.7109375" bestFit="1" customWidth="1"/>
  </cols>
  <sheetData>
    <row r="1" spans="1:10" ht="22.5" x14ac:dyDescent="0.25">
      <c r="A1" s="2"/>
    </row>
    <row r="2" spans="1:10" ht="16.5" x14ac:dyDescent="0.25">
      <c r="A2" s="1"/>
    </row>
    <row r="3" spans="1:10" x14ac:dyDescent="0.25">
      <c r="A3" s="11">
        <v>1</v>
      </c>
      <c r="B3" s="12" t="s">
        <v>325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635</v>
      </c>
      <c r="H3" s="11">
        <v>24</v>
      </c>
      <c r="I3" s="11">
        <v>40</v>
      </c>
      <c r="J3" s="11">
        <v>4.41</v>
      </c>
    </row>
    <row r="4" spans="1:10" x14ac:dyDescent="0.25">
      <c r="A4" s="11">
        <v>2</v>
      </c>
      <c r="B4" s="12" t="s">
        <v>201</v>
      </c>
      <c r="C4" s="11" t="s">
        <v>33</v>
      </c>
      <c r="D4" s="11" t="s">
        <v>19</v>
      </c>
      <c r="E4" s="11" t="s">
        <v>20</v>
      </c>
      <c r="F4" s="11" t="s">
        <v>21</v>
      </c>
      <c r="G4" s="11">
        <v>600</v>
      </c>
      <c r="H4" s="11">
        <v>22</v>
      </c>
      <c r="I4" s="11">
        <v>36</v>
      </c>
      <c r="J4" s="11">
        <v>4.17</v>
      </c>
    </row>
    <row r="5" spans="1:10" hidden="1" x14ac:dyDescent="0.25">
      <c r="A5" s="11">
        <v>3</v>
      </c>
      <c r="B5" s="12" t="s">
        <v>326</v>
      </c>
      <c r="C5" s="11" t="s">
        <v>33</v>
      </c>
      <c r="D5" s="11" t="s">
        <v>19</v>
      </c>
      <c r="E5" s="11" t="s">
        <v>20</v>
      </c>
      <c r="F5" s="11" t="s">
        <v>21</v>
      </c>
      <c r="G5" s="11">
        <v>574</v>
      </c>
      <c r="H5" s="11">
        <v>21</v>
      </c>
      <c r="I5" s="11">
        <v>24</v>
      </c>
      <c r="J5" s="11">
        <v>3.99</v>
      </c>
    </row>
    <row r="6" spans="1:10" hidden="1" x14ac:dyDescent="0.25">
      <c r="A6" s="11">
        <v>4</v>
      </c>
      <c r="B6" s="12" t="s">
        <v>202</v>
      </c>
      <c r="C6" s="11" t="s">
        <v>22</v>
      </c>
      <c r="D6" s="11" t="s">
        <v>19</v>
      </c>
      <c r="E6" s="11" t="s">
        <v>20</v>
      </c>
      <c r="F6" s="11" t="s">
        <v>21</v>
      </c>
      <c r="G6" s="11">
        <v>519</v>
      </c>
      <c r="H6" s="11">
        <v>13</v>
      </c>
      <c r="I6" s="11">
        <v>28</v>
      </c>
      <c r="J6" s="11">
        <v>3.6</v>
      </c>
    </row>
    <row r="7" spans="1:10" hidden="1" x14ac:dyDescent="0.25">
      <c r="A7" s="11">
        <v>5</v>
      </c>
      <c r="B7" s="12" t="s">
        <v>327</v>
      </c>
      <c r="C7" s="11" t="s">
        <v>41</v>
      </c>
      <c r="D7" s="11" t="s">
        <v>19</v>
      </c>
      <c r="E7" s="11" t="s">
        <v>20</v>
      </c>
      <c r="F7" s="11" t="s">
        <v>21</v>
      </c>
      <c r="G7" s="11">
        <v>488</v>
      </c>
      <c r="H7" s="11">
        <v>12</v>
      </c>
      <c r="I7" s="11">
        <v>19</v>
      </c>
      <c r="J7" s="11">
        <v>3.39</v>
      </c>
    </row>
    <row r="8" spans="1:10" hidden="1" x14ac:dyDescent="0.25">
      <c r="A8" s="11">
        <v>6</v>
      </c>
      <c r="B8" s="12" t="s">
        <v>328</v>
      </c>
      <c r="C8" s="11" t="s">
        <v>23</v>
      </c>
      <c r="D8" s="11" t="s">
        <v>19</v>
      </c>
      <c r="E8" s="11" t="s">
        <v>20</v>
      </c>
      <c r="F8" s="11" t="s">
        <v>21</v>
      </c>
      <c r="G8" s="11">
        <v>486</v>
      </c>
      <c r="H8" s="11">
        <v>11</v>
      </c>
      <c r="I8" s="11">
        <v>24</v>
      </c>
      <c r="J8" s="11">
        <v>3.38</v>
      </c>
    </row>
    <row r="9" spans="1:10" hidden="1" x14ac:dyDescent="0.25">
      <c r="A9" s="11">
        <v>7</v>
      </c>
      <c r="B9" s="12" t="s">
        <v>203</v>
      </c>
      <c r="C9" s="11" t="s">
        <v>34</v>
      </c>
      <c r="D9" s="11" t="s">
        <v>19</v>
      </c>
      <c r="E9" s="11" t="s">
        <v>20</v>
      </c>
      <c r="F9" s="11" t="s">
        <v>21</v>
      </c>
      <c r="G9" s="11">
        <v>443</v>
      </c>
      <c r="H9" s="11">
        <v>6</v>
      </c>
      <c r="I9" s="11">
        <v>16</v>
      </c>
      <c r="J9" s="11">
        <v>3.08</v>
      </c>
    </row>
    <row r="10" spans="1:10" hidden="1" x14ac:dyDescent="0.25">
      <c r="A10" s="11">
        <v>8</v>
      </c>
      <c r="B10" s="12" t="s">
        <v>329</v>
      </c>
      <c r="C10" s="11" t="s">
        <v>22</v>
      </c>
      <c r="D10" s="11" t="s">
        <v>19</v>
      </c>
      <c r="E10" s="11" t="s">
        <v>20</v>
      </c>
      <c r="F10" s="11" t="s">
        <v>21</v>
      </c>
      <c r="G10" s="11">
        <v>391</v>
      </c>
      <c r="H10" s="11">
        <v>8</v>
      </c>
      <c r="I10" s="11">
        <v>8</v>
      </c>
      <c r="J10" s="11">
        <v>2.72</v>
      </c>
    </row>
    <row r="11" spans="1:10" hidden="1" x14ac:dyDescent="0.25">
      <c r="A11" s="11">
        <v>9</v>
      </c>
      <c r="B11" s="12" t="s">
        <v>330</v>
      </c>
      <c r="C11" s="11" t="s">
        <v>26</v>
      </c>
      <c r="D11" s="11" t="s">
        <v>19</v>
      </c>
      <c r="E11" s="11" t="s">
        <v>20</v>
      </c>
      <c r="F11" s="11" t="s">
        <v>21</v>
      </c>
      <c r="G11" s="11">
        <v>354</v>
      </c>
      <c r="H11" s="11">
        <v>4</v>
      </c>
      <c r="I11" s="11">
        <v>15</v>
      </c>
      <c r="J11" s="11">
        <v>2.46</v>
      </c>
    </row>
    <row r="12" spans="1:10" hidden="1" x14ac:dyDescent="0.25">
      <c r="A12" s="11">
        <v>10</v>
      </c>
      <c r="B12" s="12" t="s">
        <v>331</v>
      </c>
      <c r="C12" s="11" t="s">
        <v>27</v>
      </c>
      <c r="D12" s="11" t="s">
        <v>19</v>
      </c>
      <c r="E12" s="11" t="s">
        <v>20</v>
      </c>
      <c r="F12" s="11" t="s">
        <v>21</v>
      </c>
      <c r="G12" s="11">
        <v>336</v>
      </c>
      <c r="H12" s="11">
        <v>3</v>
      </c>
      <c r="I12" s="11">
        <v>8</v>
      </c>
      <c r="J12" s="11">
        <v>2.33</v>
      </c>
    </row>
    <row r="13" spans="1:10" hidden="1" x14ac:dyDescent="0.25">
      <c r="A13" s="11">
        <v>11</v>
      </c>
      <c r="B13" s="12" t="s">
        <v>332</v>
      </c>
      <c r="C13" s="11" t="s">
        <v>64</v>
      </c>
      <c r="D13" s="11" t="s">
        <v>19</v>
      </c>
      <c r="E13" s="11" t="s">
        <v>20</v>
      </c>
      <c r="F13" s="11" t="s">
        <v>21</v>
      </c>
      <c r="G13" s="11">
        <v>271</v>
      </c>
      <c r="H13" s="11">
        <v>4</v>
      </c>
      <c r="I13" s="11">
        <v>10</v>
      </c>
      <c r="J13" s="11">
        <v>1.88</v>
      </c>
    </row>
    <row r="14" spans="1:10" hidden="1" x14ac:dyDescent="0.25">
      <c r="A14" s="11">
        <v>12</v>
      </c>
      <c r="B14" s="12" t="s">
        <v>333</v>
      </c>
      <c r="C14" s="11" t="s">
        <v>27</v>
      </c>
      <c r="D14" s="11" t="s">
        <v>19</v>
      </c>
      <c r="E14" s="11" t="s">
        <v>20</v>
      </c>
      <c r="F14" s="11" t="s">
        <v>21</v>
      </c>
      <c r="G14" s="11">
        <v>233</v>
      </c>
      <c r="H14" s="11">
        <v>3</v>
      </c>
      <c r="I14" s="11">
        <v>12</v>
      </c>
      <c r="J14" s="11">
        <v>1.62</v>
      </c>
    </row>
    <row r="15" spans="1:10" hidden="1" x14ac:dyDescent="0.25">
      <c r="A15" s="11">
        <v>1</v>
      </c>
      <c r="B15" s="12" t="s">
        <v>334</v>
      </c>
      <c r="C15" s="11" t="s">
        <v>18</v>
      </c>
      <c r="D15" s="11" t="s">
        <v>19</v>
      </c>
      <c r="E15" s="11" t="s">
        <v>28</v>
      </c>
      <c r="F15" s="11" t="s">
        <v>21</v>
      </c>
      <c r="G15" s="11">
        <v>692</v>
      </c>
      <c r="H15" s="11">
        <v>39</v>
      </c>
      <c r="I15" s="11">
        <v>56</v>
      </c>
      <c r="J15" s="11">
        <v>4.8099999999999996</v>
      </c>
    </row>
    <row r="16" spans="1:10" hidden="1" x14ac:dyDescent="0.25">
      <c r="A16" s="11">
        <v>2</v>
      </c>
      <c r="B16" s="12" t="s">
        <v>335</v>
      </c>
      <c r="C16" s="11" t="s">
        <v>40</v>
      </c>
      <c r="D16" s="11" t="s">
        <v>19</v>
      </c>
      <c r="E16" s="11" t="s">
        <v>28</v>
      </c>
      <c r="F16" s="11" t="s">
        <v>21</v>
      </c>
      <c r="G16" s="11">
        <v>667</v>
      </c>
      <c r="H16" s="11">
        <v>36</v>
      </c>
      <c r="I16" s="11">
        <v>44</v>
      </c>
      <c r="J16" s="11">
        <v>4.63</v>
      </c>
    </row>
    <row r="17" spans="1:11" hidden="1" x14ac:dyDescent="0.25">
      <c r="A17" s="11">
        <v>3</v>
      </c>
      <c r="B17" s="12" t="s">
        <v>336</v>
      </c>
      <c r="C17" s="11" t="s">
        <v>27</v>
      </c>
      <c r="D17" s="11" t="s">
        <v>19</v>
      </c>
      <c r="E17" s="11" t="s">
        <v>28</v>
      </c>
      <c r="F17" s="11" t="s">
        <v>21</v>
      </c>
      <c r="G17" s="11">
        <v>646</v>
      </c>
      <c r="H17" s="11">
        <v>37</v>
      </c>
      <c r="I17" s="11">
        <v>37</v>
      </c>
      <c r="J17" s="11">
        <v>4.49</v>
      </c>
    </row>
    <row r="18" spans="1:11" hidden="1" x14ac:dyDescent="0.25">
      <c r="A18" s="11">
        <v>4</v>
      </c>
      <c r="B18" s="12" t="s">
        <v>337</v>
      </c>
      <c r="C18" s="11" t="s">
        <v>18</v>
      </c>
      <c r="D18" s="11" t="s">
        <v>19</v>
      </c>
      <c r="E18" s="11" t="s">
        <v>28</v>
      </c>
      <c r="F18" s="11" t="s">
        <v>21</v>
      </c>
      <c r="G18" s="11">
        <v>646</v>
      </c>
      <c r="H18" s="11">
        <v>29</v>
      </c>
      <c r="I18" s="11">
        <v>46</v>
      </c>
      <c r="J18" s="11">
        <v>4.49</v>
      </c>
    </row>
    <row r="19" spans="1:11" x14ac:dyDescent="0.25">
      <c r="A19" s="11">
        <v>5</v>
      </c>
      <c r="B19" s="12" t="s">
        <v>338</v>
      </c>
      <c r="C19" s="11" t="s">
        <v>31</v>
      </c>
      <c r="D19" s="11" t="s">
        <v>19</v>
      </c>
      <c r="E19" s="11" t="s">
        <v>28</v>
      </c>
      <c r="F19" s="11" t="s">
        <v>21</v>
      </c>
      <c r="G19" s="11">
        <v>622</v>
      </c>
      <c r="H19" s="11">
        <v>23</v>
      </c>
      <c r="I19" s="11">
        <v>37</v>
      </c>
      <c r="J19" s="11">
        <v>4.32</v>
      </c>
    </row>
    <row r="20" spans="1:11" x14ac:dyDescent="0.25">
      <c r="A20" s="11">
        <v>6</v>
      </c>
      <c r="B20" s="12" t="s">
        <v>339</v>
      </c>
      <c r="C20" s="11" t="s">
        <v>46</v>
      </c>
      <c r="D20" s="11" t="s">
        <v>19</v>
      </c>
      <c r="E20" s="11" t="s">
        <v>28</v>
      </c>
      <c r="F20" s="11" t="s">
        <v>21</v>
      </c>
      <c r="G20" s="11">
        <v>617</v>
      </c>
      <c r="H20" s="11">
        <v>25</v>
      </c>
      <c r="I20" s="11">
        <v>38</v>
      </c>
      <c r="J20" s="11">
        <v>4.28</v>
      </c>
      <c r="K20" s="10"/>
    </row>
    <row r="21" spans="1:11" x14ac:dyDescent="0.25">
      <c r="A21" s="11">
        <v>7</v>
      </c>
      <c r="B21" s="12" t="s">
        <v>340</v>
      </c>
      <c r="C21" s="11" t="s">
        <v>29</v>
      </c>
      <c r="D21" s="11" t="s">
        <v>19</v>
      </c>
      <c r="E21" s="11" t="s">
        <v>28</v>
      </c>
      <c r="F21" s="11" t="s">
        <v>21</v>
      </c>
      <c r="G21" s="11">
        <v>612</v>
      </c>
      <c r="H21" s="11">
        <v>27</v>
      </c>
      <c r="I21" s="11">
        <v>39</v>
      </c>
      <c r="J21" s="11">
        <v>4.25</v>
      </c>
      <c r="K21" s="10"/>
    </row>
    <row r="22" spans="1:11" x14ac:dyDescent="0.25">
      <c r="A22" s="11">
        <v>8</v>
      </c>
      <c r="B22" s="12" t="s">
        <v>341</v>
      </c>
      <c r="C22" s="11" t="s">
        <v>56</v>
      </c>
      <c r="D22" s="11" t="s">
        <v>19</v>
      </c>
      <c r="E22" s="11" t="s">
        <v>28</v>
      </c>
      <c r="F22" s="11" t="s">
        <v>21</v>
      </c>
      <c r="G22" s="11">
        <v>591</v>
      </c>
      <c r="H22" s="11">
        <v>20</v>
      </c>
      <c r="I22" s="11">
        <v>36</v>
      </c>
      <c r="J22" s="11">
        <v>4.0999999999999996</v>
      </c>
      <c r="K22" s="10"/>
    </row>
    <row r="23" spans="1:11" x14ac:dyDescent="0.25">
      <c r="A23" s="11">
        <v>9</v>
      </c>
      <c r="B23" s="12" t="s">
        <v>342</v>
      </c>
      <c r="C23" s="11" t="s">
        <v>178</v>
      </c>
      <c r="D23" s="11" t="s">
        <v>19</v>
      </c>
      <c r="E23" s="11" t="s">
        <v>28</v>
      </c>
      <c r="F23" s="11" t="s">
        <v>21</v>
      </c>
      <c r="G23" s="11">
        <v>586</v>
      </c>
      <c r="H23" s="11">
        <v>20</v>
      </c>
      <c r="I23" s="11">
        <v>26</v>
      </c>
      <c r="J23" s="11">
        <v>4.07</v>
      </c>
      <c r="K23" s="10"/>
    </row>
    <row r="24" spans="1:11" x14ac:dyDescent="0.25">
      <c r="A24" s="11">
        <v>10</v>
      </c>
      <c r="B24" s="12" t="s">
        <v>343</v>
      </c>
      <c r="C24" s="11" t="s">
        <v>344</v>
      </c>
      <c r="D24" s="11" t="s">
        <v>19</v>
      </c>
      <c r="E24" s="11" t="s">
        <v>28</v>
      </c>
      <c r="F24" s="11" t="s">
        <v>21</v>
      </c>
      <c r="G24" s="11">
        <v>582</v>
      </c>
      <c r="H24" s="11">
        <v>18</v>
      </c>
      <c r="I24" s="11">
        <v>37</v>
      </c>
      <c r="J24" s="11">
        <v>4.04</v>
      </c>
      <c r="K24" s="10"/>
    </row>
    <row r="25" spans="1:11" x14ac:dyDescent="0.25">
      <c r="A25" s="11">
        <v>11</v>
      </c>
      <c r="B25" s="12" t="s">
        <v>345</v>
      </c>
      <c r="C25" s="11" t="s">
        <v>27</v>
      </c>
      <c r="D25" s="11" t="s">
        <v>19</v>
      </c>
      <c r="E25" s="11" t="s">
        <v>28</v>
      </c>
      <c r="F25" s="11" t="s">
        <v>21</v>
      </c>
      <c r="G25" s="11">
        <v>577</v>
      </c>
      <c r="H25" s="11">
        <v>13</v>
      </c>
      <c r="I25" s="11">
        <v>36</v>
      </c>
      <c r="J25" s="11">
        <v>4.01</v>
      </c>
      <c r="K25" s="10"/>
    </row>
    <row r="26" spans="1:11" x14ac:dyDescent="0.25">
      <c r="A26" s="11">
        <v>12</v>
      </c>
      <c r="B26" s="12" t="s">
        <v>346</v>
      </c>
      <c r="C26" s="11" t="s">
        <v>30</v>
      </c>
      <c r="D26" s="11" t="s">
        <v>19</v>
      </c>
      <c r="E26" s="11" t="s">
        <v>28</v>
      </c>
      <c r="F26" s="11" t="s">
        <v>21</v>
      </c>
      <c r="G26" s="11">
        <v>573</v>
      </c>
      <c r="H26" s="11">
        <v>20</v>
      </c>
      <c r="I26" s="11">
        <v>32</v>
      </c>
      <c r="J26" s="11">
        <v>3.98</v>
      </c>
      <c r="K26" s="10"/>
    </row>
    <row r="27" spans="1:11" x14ac:dyDescent="0.25">
      <c r="A27" s="11">
        <v>13</v>
      </c>
      <c r="B27" s="12" t="s">
        <v>347</v>
      </c>
      <c r="C27" s="11" t="s">
        <v>42</v>
      </c>
      <c r="D27" s="11" t="s">
        <v>19</v>
      </c>
      <c r="E27" s="11" t="s">
        <v>28</v>
      </c>
      <c r="F27" s="11" t="s">
        <v>21</v>
      </c>
      <c r="G27" s="11">
        <v>573</v>
      </c>
      <c r="H27" s="11">
        <v>17</v>
      </c>
      <c r="I27" s="11">
        <v>25</v>
      </c>
      <c r="J27" s="11">
        <v>3.98</v>
      </c>
      <c r="K27" s="10"/>
    </row>
    <row r="28" spans="1:11" x14ac:dyDescent="0.25">
      <c r="A28" s="11">
        <v>14</v>
      </c>
      <c r="B28" s="12" t="s">
        <v>348</v>
      </c>
      <c r="C28" s="11" t="s">
        <v>46</v>
      </c>
      <c r="D28" s="11" t="s">
        <v>19</v>
      </c>
      <c r="E28" s="11" t="s">
        <v>28</v>
      </c>
      <c r="F28" s="11" t="s">
        <v>21</v>
      </c>
      <c r="G28" s="11">
        <v>555</v>
      </c>
      <c r="H28" s="11">
        <v>13</v>
      </c>
      <c r="I28" s="11">
        <v>28</v>
      </c>
      <c r="J28" s="11">
        <v>3.85</v>
      </c>
      <c r="K28" s="10"/>
    </row>
    <row r="29" spans="1:11" x14ac:dyDescent="0.25">
      <c r="A29" s="11">
        <v>15</v>
      </c>
      <c r="B29" s="12" t="s">
        <v>207</v>
      </c>
      <c r="C29" s="11" t="s">
        <v>62</v>
      </c>
      <c r="D29" s="11" t="s">
        <v>19</v>
      </c>
      <c r="E29" s="11" t="s">
        <v>28</v>
      </c>
      <c r="F29" s="11" t="s">
        <v>21</v>
      </c>
      <c r="G29" s="11">
        <v>552</v>
      </c>
      <c r="H29" s="11">
        <v>20</v>
      </c>
      <c r="I29" s="11">
        <v>29</v>
      </c>
      <c r="J29" s="11">
        <v>3.83</v>
      </c>
      <c r="K29" s="10"/>
    </row>
    <row r="30" spans="1:11" x14ac:dyDescent="0.25">
      <c r="A30" s="11">
        <v>16</v>
      </c>
      <c r="B30" s="12" t="s">
        <v>349</v>
      </c>
      <c r="C30" s="11" t="s">
        <v>30</v>
      </c>
      <c r="D30" s="11" t="s">
        <v>19</v>
      </c>
      <c r="E30" s="11" t="s">
        <v>28</v>
      </c>
      <c r="F30" s="11" t="s">
        <v>21</v>
      </c>
      <c r="G30" s="11">
        <v>543</v>
      </c>
      <c r="H30" s="11">
        <v>13</v>
      </c>
      <c r="I30" s="11">
        <v>32</v>
      </c>
      <c r="J30" s="11">
        <v>3.77</v>
      </c>
      <c r="K30" s="10"/>
    </row>
    <row r="31" spans="1:11" x14ac:dyDescent="0.25">
      <c r="A31" s="11">
        <v>17</v>
      </c>
      <c r="B31" s="12" t="s">
        <v>350</v>
      </c>
      <c r="C31" s="11" t="s">
        <v>45</v>
      </c>
      <c r="D31" s="11" t="s">
        <v>19</v>
      </c>
      <c r="E31" s="11" t="s">
        <v>28</v>
      </c>
      <c r="F31" s="11" t="s">
        <v>21</v>
      </c>
      <c r="G31" s="11">
        <v>531</v>
      </c>
      <c r="H31" s="11">
        <v>14</v>
      </c>
      <c r="I31" s="11">
        <v>20</v>
      </c>
      <c r="J31" s="11">
        <v>3.69</v>
      </c>
      <c r="K31" s="10"/>
    </row>
    <row r="32" spans="1:11" x14ac:dyDescent="0.25">
      <c r="A32" s="11">
        <v>18</v>
      </c>
      <c r="B32" s="11" t="s">
        <v>351</v>
      </c>
      <c r="C32" s="11" t="s">
        <v>41</v>
      </c>
      <c r="D32" s="11" t="s">
        <v>19</v>
      </c>
      <c r="E32" s="11" t="s">
        <v>28</v>
      </c>
      <c r="F32" s="11" t="s">
        <v>21</v>
      </c>
      <c r="G32" s="11">
        <v>524</v>
      </c>
      <c r="H32" s="11">
        <v>11</v>
      </c>
      <c r="I32" s="11">
        <v>28</v>
      </c>
      <c r="J32" s="11">
        <v>3.64</v>
      </c>
      <c r="K32" s="10"/>
    </row>
    <row r="33" spans="1:11" x14ac:dyDescent="0.25">
      <c r="A33" s="11">
        <v>19</v>
      </c>
      <c r="B33" s="12" t="s">
        <v>352</v>
      </c>
      <c r="C33" s="11" t="s">
        <v>35</v>
      </c>
      <c r="D33" s="11" t="s">
        <v>19</v>
      </c>
      <c r="E33" s="11" t="s">
        <v>28</v>
      </c>
      <c r="F33" s="11" t="s">
        <v>21</v>
      </c>
      <c r="G33" s="11">
        <v>513</v>
      </c>
      <c r="H33" s="11">
        <v>9</v>
      </c>
      <c r="I33" s="11">
        <v>25</v>
      </c>
      <c r="J33" s="11">
        <v>3.56</v>
      </c>
      <c r="K33" s="10"/>
    </row>
    <row r="34" spans="1:11" x14ac:dyDescent="0.25">
      <c r="A34" s="11">
        <v>20</v>
      </c>
      <c r="B34" s="12" t="s">
        <v>353</v>
      </c>
      <c r="C34" s="11" t="s">
        <v>50</v>
      </c>
      <c r="D34" s="11" t="s">
        <v>19</v>
      </c>
      <c r="E34" s="11" t="s">
        <v>28</v>
      </c>
      <c r="F34" s="11" t="s">
        <v>21</v>
      </c>
      <c r="G34" s="11">
        <v>491</v>
      </c>
      <c r="H34" s="11">
        <v>11</v>
      </c>
      <c r="I34" s="11">
        <v>21</v>
      </c>
      <c r="J34" s="11">
        <v>3.41</v>
      </c>
    </row>
    <row r="35" spans="1:11" x14ac:dyDescent="0.25">
      <c r="A35" s="11">
        <v>21</v>
      </c>
      <c r="B35" s="12" t="s">
        <v>354</v>
      </c>
      <c r="C35" s="11" t="s">
        <v>33</v>
      </c>
      <c r="D35" s="11" t="s">
        <v>19</v>
      </c>
      <c r="E35" s="11" t="s">
        <v>28</v>
      </c>
      <c r="F35" s="11" t="s">
        <v>21</v>
      </c>
      <c r="G35" s="11">
        <v>484</v>
      </c>
      <c r="H35" s="11">
        <v>14</v>
      </c>
      <c r="I35" s="11">
        <v>20</v>
      </c>
      <c r="J35" s="11">
        <v>3.36</v>
      </c>
    </row>
    <row r="36" spans="1:11" x14ac:dyDescent="0.25">
      <c r="A36" s="11">
        <v>22</v>
      </c>
      <c r="B36" s="12" t="s">
        <v>355</v>
      </c>
      <c r="C36" s="11" t="s">
        <v>27</v>
      </c>
      <c r="D36" s="11" t="s">
        <v>19</v>
      </c>
      <c r="E36" s="11" t="s">
        <v>28</v>
      </c>
      <c r="F36" s="11" t="s">
        <v>21</v>
      </c>
      <c r="G36" s="11">
        <v>477</v>
      </c>
      <c r="H36" s="11">
        <v>12</v>
      </c>
      <c r="I36" s="11">
        <v>21</v>
      </c>
      <c r="J36" s="11">
        <v>3.31</v>
      </c>
    </row>
    <row r="37" spans="1:11" x14ac:dyDescent="0.25">
      <c r="A37" s="11">
        <v>23</v>
      </c>
      <c r="B37" s="12" t="s">
        <v>356</v>
      </c>
      <c r="C37" s="11" t="s">
        <v>43</v>
      </c>
      <c r="D37" s="11" t="s">
        <v>19</v>
      </c>
      <c r="E37" s="11" t="s">
        <v>28</v>
      </c>
      <c r="F37" s="11" t="s">
        <v>21</v>
      </c>
      <c r="G37" s="11">
        <v>476</v>
      </c>
      <c r="H37" s="11">
        <v>9</v>
      </c>
      <c r="I37" s="11">
        <v>22</v>
      </c>
      <c r="J37" s="11">
        <v>3.31</v>
      </c>
    </row>
    <row r="38" spans="1:11" x14ac:dyDescent="0.25">
      <c r="A38" s="11">
        <v>24</v>
      </c>
      <c r="B38" s="12" t="s">
        <v>357</v>
      </c>
      <c r="C38" s="11" t="s">
        <v>23</v>
      </c>
      <c r="D38" s="11" t="s">
        <v>19</v>
      </c>
      <c r="E38" s="11" t="s">
        <v>28</v>
      </c>
      <c r="F38" s="11" t="s">
        <v>21</v>
      </c>
      <c r="G38" s="11">
        <v>449</v>
      </c>
      <c r="H38" s="11">
        <v>9</v>
      </c>
      <c r="I38" s="11">
        <v>16</v>
      </c>
      <c r="J38" s="11">
        <v>3.12</v>
      </c>
    </row>
    <row r="39" spans="1:11" x14ac:dyDescent="0.25">
      <c r="A39" s="11">
        <v>25</v>
      </c>
      <c r="B39" s="12" t="s">
        <v>358</v>
      </c>
      <c r="C39" s="11" t="s">
        <v>64</v>
      </c>
      <c r="D39" s="11" t="s">
        <v>19</v>
      </c>
      <c r="E39" s="11" t="s">
        <v>28</v>
      </c>
      <c r="F39" s="11" t="s">
        <v>21</v>
      </c>
      <c r="G39" s="11">
        <v>443</v>
      </c>
      <c r="H39" s="11">
        <v>8</v>
      </c>
      <c r="I39" s="11">
        <v>21</v>
      </c>
      <c r="J39" s="11">
        <v>3.08</v>
      </c>
    </row>
    <row r="40" spans="1:11" x14ac:dyDescent="0.25">
      <c r="A40" s="11">
        <v>26</v>
      </c>
      <c r="B40" s="12" t="s">
        <v>359</v>
      </c>
      <c r="C40" s="11" t="s">
        <v>47</v>
      </c>
      <c r="D40" s="11" t="s">
        <v>19</v>
      </c>
      <c r="E40" s="11" t="s">
        <v>28</v>
      </c>
      <c r="F40" s="11" t="s">
        <v>21</v>
      </c>
      <c r="G40" s="11">
        <v>436</v>
      </c>
      <c r="H40" s="11">
        <v>9</v>
      </c>
      <c r="I40" s="11">
        <v>19</v>
      </c>
      <c r="J40" s="11">
        <v>3.03</v>
      </c>
    </row>
    <row r="41" spans="1:11" x14ac:dyDescent="0.25">
      <c r="A41" s="11">
        <v>27</v>
      </c>
      <c r="B41" s="12" t="s">
        <v>360</v>
      </c>
      <c r="C41" s="11" t="s">
        <v>178</v>
      </c>
      <c r="D41" s="11" t="s">
        <v>19</v>
      </c>
      <c r="E41" s="11" t="s">
        <v>28</v>
      </c>
      <c r="F41" s="11" t="s">
        <v>21</v>
      </c>
      <c r="G41" s="11">
        <v>418</v>
      </c>
      <c r="H41" s="11">
        <v>11</v>
      </c>
      <c r="I41" s="11">
        <v>15</v>
      </c>
      <c r="J41" s="11">
        <v>2.9</v>
      </c>
    </row>
    <row r="42" spans="1:11" x14ac:dyDescent="0.25">
      <c r="A42" s="11">
        <v>28</v>
      </c>
      <c r="B42" s="12" t="s">
        <v>361</v>
      </c>
      <c r="C42" s="11" t="s">
        <v>362</v>
      </c>
      <c r="D42" s="11" t="s">
        <v>19</v>
      </c>
      <c r="E42" s="11" t="s">
        <v>28</v>
      </c>
      <c r="F42" s="11" t="s">
        <v>21</v>
      </c>
      <c r="G42" s="11">
        <v>405</v>
      </c>
      <c r="H42" s="11">
        <v>4</v>
      </c>
      <c r="I42" s="11">
        <v>14</v>
      </c>
      <c r="J42" s="11">
        <v>2.81</v>
      </c>
    </row>
    <row r="43" spans="1:11" x14ac:dyDescent="0.25">
      <c r="A43" s="11">
        <v>29</v>
      </c>
      <c r="B43" s="12" t="s">
        <v>208</v>
      </c>
      <c r="C43" s="11" t="s">
        <v>64</v>
      </c>
      <c r="D43" s="11" t="s">
        <v>19</v>
      </c>
      <c r="E43" s="11" t="s">
        <v>28</v>
      </c>
      <c r="F43" s="11" t="s">
        <v>21</v>
      </c>
      <c r="G43" s="11">
        <v>398</v>
      </c>
      <c r="H43" s="11">
        <v>5</v>
      </c>
      <c r="I43" s="11">
        <v>13</v>
      </c>
      <c r="J43" s="11">
        <v>2.76</v>
      </c>
    </row>
    <row r="44" spans="1:11" x14ac:dyDescent="0.25">
      <c r="A44" s="11">
        <v>30</v>
      </c>
      <c r="B44" s="12" t="s">
        <v>210</v>
      </c>
      <c r="C44" s="11" t="s">
        <v>41</v>
      </c>
      <c r="D44" s="11" t="s">
        <v>19</v>
      </c>
      <c r="E44" s="11" t="s">
        <v>28</v>
      </c>
      <c r="F44" s="11" t="s">
        <v>21</v>
      </c>
      <c r="G44" s="11">
        <v>363</v>
      </c>
      <c r="H44" s="11">
        <v>7</v>
      </c>
      <c r="I44" s="11">
        <v>17</v>
      </c>
      <c r="J44" s="11">
        <v>2.52</v>
      </c>
    </row>
    <row r="45" spans="1:11" x14ac:dyDescent="0.25">
      <c r="A45" s="11">
        <v>1</v>
      </c>
      <c r="B45" s="12" t="s">
        <v>363</v>
      </c>
      <c r="C45" s="11" t="s">
        <v>41</v>
      </c>
      <c r="D45" s="11" t="s">
        <v>19</v>
      </c>
      <c r="E45" s="11" t="s">
        <v>44</v>
      </c>
      <c r="F45" s="11" t="s">
        <v>21</v>
      </c>
      <c r="G45" s="11">
        <v>616</v>
      </c>
      <c r="H45" s="11">
        <v>19</v>
      </c>
      <c r="I45" s="11">
        <v>38</v>
      </c>
      <c r="J45" s="11">
        <v>4.28</v>
      </c>
    </row>
    <row r="46" spans="1:11" x14ac:dyDescent="0.25">
      <c r="A46" s="11">
        <v>2</v>
      </c>
      <c r="B46" s="12" t="s">
        <v>364</v>
      </c>
      <c r="C46" s="11" t="s">
        <v>61</v>
      </c>
      <c r="D46" s="11" t="s">
        <v>19</v>
      </c>
      <c r="E46" s="11" t="s">
        <v>44</v>
      </c>
      <c r="F46" s="11" t="s">
        <v>21</v>
      </c>
      <c r="G46" s="11">
        <v>613</v>
      </c>
      <c r="H46" s="11">
        <v>22</v>
      </c>
      <c r="I46" s="11">
        <v>37</v>
      </c>
      <c r="J46" s="11">
        <v>4.26</v>
      </c>
    </row>
    <row r="47" spans="1:11" x14ac:dyDescent="0.25">
      <c r="A47" s="11">
        <v>3</v>
      </c>
      <c r="B47" s="12" t="s">
        <v>365</v>
      </c>
      <c r="C47" s="11" t="s">
        <v>27</v>
      </c>
      <c r="D47" s="11" t="s">
        <v>19</v>
      </c>
      <c r="E47" s="11" t="s">
        <v>44</v>
      </c>
      <c r="F47" s="11" t="s">
        <v>21</v>
      </c>
      <c r="G47" s="11">
        <v>560</v>
      </c>
      <c r="H47" s="11">
        <v>17</v>
      </c>
      <c r="I47" s="11">
        <v>25</v>
      </c>
      <c r="J47" s="11">
        <v>3.89</v>
      </c>
    </row>
    <row r="48" spans="1:11" x14ac:dyDescent="0.25">
      <c r="A48" s="11">
        <v>1</v>
      </c>
      <c r="B48" s="12" t="s">
        <v>366</v>
      </c>
      <c r="C48" s="11" t="s">
        <v>42</v>
      </c>
      <c r="D48" s="11" t="s">
        <v>52</v>
      </c>
      <c r="E48" s="11" t="s">
        <v>20</v>
      </c>
      <c r="F48" s="11" t="s">
        <v>21</v>
      </c>
      <c r="G48" s="11">
        <v>761</v>
      </c>
      <c r="H48" s="11">
        <v>70</v>
      </c>
      <c r="I48" s="11">
        <v>51</v>
      </c>
      <c r="J48" s="11">
        <v>5.28</v>
      </c>
    </row>
    <row r="49" spans="1:10" x14ac:dyDescent="0.25">
      <c r="A49" s="11">
        <v>2</v>
      </c>
      <c r="B49" s="12" t="s">
        <v>367</v>
      </c>
      <c r="C49" s="11" t="s">
        <v>27</v>
      </c>
      <c r="D49" s="11" t="s">
        <v>52</v>
      </c>
      <c r="E49" s="11" t="s">
        <v>20</v>
      </c>
      <c r="F49" s="11" t="s">
        <v>21</v>
      </c>
      <c r="G49" s="11">
        <v>738</v>
      </c>
      <c r="H49" s="11">
        <v>51</v>
      </c>
      <c r="I49" s="11">
        <v>60</v>
      </c>
      <c r="J49" s="11">
        <v>5.12</v>
      </c>
    </row>
    <row r="50" spans="1:10" x14ac:dyDescent="0.25">
      <c r="A50" s="11">
        <v>3</v>
      </c>
      <c r="B50" s="12" t="s">
        <v>368</v>
      </c>
      <c r="C50" s="11" t="s">
        <v>26</v>
      </c>
      <c r="D50" s="11" t="s">
        <v>52</v>
      </c>
      <c r="E50" s="11" t="s">
        <v>20</v>
      </c>
      <c r="F50" s="11" t="s">
        <v>21</v>
      </c>
      <c r="G50" s="11">
        <v>710</v>
      </c>
      <c r="H50" s="11">
        <v>46</v>
      </c>
      <c r="I50" s="11">
        <v>54</v>
      </c>
      <c r="J50" s="11">
        <v>4.93</v>
      </c>
    </row>
    <row r="51" spans="1:10" x14ac:dyDescent="0.25">
      <c r="A51" s="11">
        <v>4</v>
      </c>
      <c r="B51" s="12" t="s">
        <v>369</v>
      </c>
      <c r="C51" s="11" t="s">
        <v>51</v>
      </c>
      <c r="D51" s="11" t="s">
        <v>52</v>
      </c>
      <c r="E51" s="11" t="s">
        <v>20</v>
      </c>
      <c r="F51" s="11" t="s">
        <v>21</v>
      </c>
      <c r="G51" s="11">
        <v>701</v>
      </c>
      <c r="H51" s="11">
        <v>39</v>
      </c>
      <c r="I51" s="11">
        <v>58</v>
      </c>
      <c r="J51" s="11">
        <v>4.87</v>
      </c>
    </row>
    <row r="52" spans="1:10" x14ac:dyDescent="0.25">
      <c r="A52" s="11">
        <v>5</v>
      </c>
      <c r="B52" s="12" t="s">
        <v>370</v>
      </c>
      <c r="C52" s="11" t="s">
        <v>48</v>
      </c>
      <c r="D52" s="11" t="s">
        <v>52</v>
      </c>
      <c r="E52" s="11" t="s">
        <v>20</v>
      </c>
      <c r="F52" s="11" t="s">
        <v>21</v>
      </c>
      <c r="G52" s="11">
        <v>675</v>
      </c>
      <c r="H52" s="11">
        <v>39</v>
      </c>
      <c r="I52" s="11">
        <v>43</v>
      </c>
      <c r="J52" s="11">
        <v>4.6900000000000004</v>
      </c>
    </row>
    <row r="53" spans="1:10" x14ac:dyDescent="0.25">
      <c r="A53" s="11">
        <v>6</v>
      </c>
      <c r="B53" s="12" t="s">
        <v>371</v>
      </c>
      <c r="C53" s="11" t="s">
        <v>94</v>
      </c>
      <c r="D53" s="11" t="s">
        <v>52</v>
      </c>
      <c r="E53" s="11" t="s">
        <v>20</v>
      </c>
      <c r="F53" s="11" t="s">
        <v>21</v>
      </c>
      <c r="G53" s="11">
        <v>667</v>
      </c>
      <c r="H53" s="11">
        <v>38</v>
      </c>
      <c r="I53" s="11">
        <v>34</v>
      </c>
      <c r="J53" s="11">
        <v>4.63</v>
      </c>
    </row>
    <row r="54" spans="1:10" x14ac:dyDescent="0.25">
      <c r="A54" s="11">
        <v>7</v>
      </c>
      <c r="B54" s="12" t="s">
        <v>234</v>
      </c>
      <c r="C54" s="11" t="s">
        <v>64</v>
      </c>
      <c r="D54" s="11" t="s">
        <v>52</v>
      </c>
      <c r="E54" s="11" t="s">
        <v>20</v>
      </c>
      <c r="F54" s="11" t="s">
        <v>21</v>
      </c>
      <c r="G54" s="11">
        <v>624</v>
      </c>
      <c r="H54" s="11">
        <v>25</v>
      </c>
      <c r="I54" s="11">
        <v>40</v>
      </c>
      <c r="J54" s="11">
        <v>4.33</v>
      </c>
    </row>
    <row r="55" spans="1:10" x14ac:dyDescent="0.25">
      <c r="A55" s="11">
        <v>1</v>
      </c>
      <c r="B55" s="12" t="s">
        <v>372</v>
      </c>
      <c r="C55" s="11" t="s">
        <v>41</v>
      </c>
      <c r="D55" s="11" t="s">
        <v>52</v>
      </c>
      <c r="E55" s="11" t="s">
        <v>28</v>
      </c>
      <c r="F55" s="11" t="s">
        <v>21</v>
      </c>
      <c r="G55" s="11">
        <v>806</v>
      </c>
      <c r="H55" s="11">
        <v>93</v>
      </c>
      <c r="I55" s="11">
        <v>46</v>
      </c>
      <c r="J55" s="11">
        <v>5.6</v>
      </c>
    </row>
    <row r="56" spans="1:10" x14ac:dyDescent="0.25">
      <c r="A56" s="11">
        <v>2</v>
      </c>
      <c r="B56" s="12" t="s">
        <v>373</v>
      </c>
      <c r="C56" s="11" t="s">
        <v>94</v>
      </c>
      <c r="D56" s="11" t="s">
        <v>52</v>
      </c>
      <c r="E56" s="11" t="s">
        <v>28</v>
      </c>
      <c r="F56" s="11" t="s">
        <v>21</v>
      </c>
      <c r="G56" s="11">
        <v>789</v>
      </c>
      <c r="H56" s="11">
        <v>80</v>
      </c>
      <c r="I56" s="11">
        <v>54</v>
      </c>
      <c r="J56" s="11">
        <v>5.48</v>
      </c>
    </row>
    <row r="57" spans="1:10" x14ac:dyDescent="0.25">
      <c r="A57" s="11">
        <v>3</v>
      </c>
      <c r="B57" s="12" t="s">
        <v>374</v>
      </c>
      <c r="C57" s="11" t="s">
        <v>42</v>
      </c>
      <c r="D57" s="11" t="s">
        <v>52</v>
      </c>
      <c r="E57" s="11" t="s">
        <v>28</v>
      </c>
      <c r="F57" s="11" t="s">
        <v>21</v>
      </c>
      <c r="G57" s="11">
        <v>788</v>
      </c>
      <c r="H57" s="11">
        <v>87</v>
      </c>
      <c r="I57" s="11">
        <v>38</v>
      </c>
      <c r="J57" s="11">
        <v>5.47</v>
      </c>
    </row>
    <row r="58" spans="1:10" x14ac:dyDescent="0.25">
      <c r="A58" s="11">
        <v>4</v>
      </c>
      <c r="B58" s="12" t="s">
        <v>375</v>
      </c>
      <c r="C58" s="11" t="s">
        <v>72</v>
      </c>
      <c r="D58" s="11" t="s">
        <v>52</v>
      </c>
      <c r="E58" s="11" t="s">
        <v>28</v>
      </c>
      <c r="F58" s="11" t="s">
        <v>21</v>
      </c>
      <c r="G58" s="11">
        <v>785</v>
      </c>
      <c r="H58" s="11">
        <v>86</v>
      </c>
      <c r="I58" s="11">
        <v>38</v>
      </c>
      <c r="J58" s="11">
        <v>5.45</v>
      </c>
    </row>
    <row r="59" spans="1:10" x14ac:dyDescent="0.25">
      <c r="A59" s="11">
        <v>5</v>
      </c>
      <c r="B59" s="12" t="s">
        <v>376</v>
      </c>
      <c r="C59" s="11" t="s">
        <v>27</v>
      </c>
      <c r="D59" s="11" t="s">
        <v>52</v>
      </c>
      <c r="E59" s="11" t="s">
        <v>28</v>
      </c>
      <c r="F59" s="11" t="s">
        <v>21</v>
      </c>
      <c r="G59" s="11">
        <v>782</v>
      </c>
      <c r="H59" s="11">
        <v>80</v>
      </c>
      <c r="I59" s="11">
        <v>47</v>
      </c>
      <c r="J59" s="11">
        <v>5.43</v>
      </c>
    </row>
    <row r="60" spans="1:10" x14ac:dyDescent="0.25">
      <c r="A60" s="11">
        <v>6</v>
      </c>
      <c r="B60" s="12" t="s">
        <v>377</v>
      </c>
      <c r="C60" s="11" t="s">
        <v>94</v>
      </c>
      <c r="D60" s="11" t="s">
        <v>52</v>
      </c>
      <c r="E60" s="11" t="s">
        <v>28</v>
      </c>
      <c r="F60" s="11" t="s">
        <v>21</v>
      </c>
      <c r="G60" s="11">
        <v>782</v>
      </c>
      <c r="H60" s="11">
        <v>76</v>
      </c>
      <c r="I60" s="11">
        <v>54</v>
      </c>
      <c r="J60" s="11">
        <v>5.43</v>
      </c>
    </row>
    <row r="61" spans="1:10" x14ac:dyDescent="0.25">
      <c r="A61" s="11">
        <v>7</v>
      </c>
      <c r="B61" s="12" t="s">
        <v>378</v>
      </c>
      <c r="C61" s="11" t="s">
        <v>38</v>
      </c>
      <c r="D61" s="11" t="s">
        <v>52</v>
      </c>
      <c r="E61" s="11" t="s">
        <v>28</v>
      </c>
      <c r="F61" s="11" t="s">
        <v>21</v>
      </c>
      <c r="G61" s="11">
        <v>781</v>
      </c>
      <c r="H61" s="11">
        <v>75</v>
      </c>
      <c r="I61" s="11">
        <v>56</v>
      </c>
      <c r="J61" s="11">
        <v>5.42</v>
      </c>
    </row>
    <row r="62" spans="1:10" x14ac:dyDescent="0.25">
      <c r="A62" s="11">
        <v>8</v>
      </c>
      <c r="B62" s="12" t="s">
        <v>379</v>
      </c>
      <c r="C62" s="11" t="s">
        <v>27</v>
      </c>
      <c r="D62" s="11" t="s">
        <v>52</v>
      </c>
      <c r="E62" s="11" t="s">
        <v>28</v>
      </c>
      <c r="F62" s="11" t="s">
        <v>21</v>
      </c>
      <c r="G62" s="11">
        <v>775</v>
      </c>
      <c r="H62" s="11">
        <v>75</v>
      </c>
      <c r="I62" s="11">
        <v>52</v>
      </c>
      <c r="J62" s="11">
        <v>5.38</v>
      </c>
    </row>
    <row r="63" spans="1:10" x14ac:dyDescent="0.25">
      <c r="A63" s="11">
        <v>9</v>
      </c>
      <c r="B63" s="12" t="s">
        <v>380</v>
      </c>
      <c r="C63" s="11" t="s">
        <v>56</v>
      </c>
      <c r="D63" s="11" t="s">
        <v>52</v>
      </c>
      <c r="E63" s="11" t="s">
        <v>28</v>
      </c>
      <c r="F63" s="11" t="s">
        <v>21</v>
      </c>
      <c r="G63" s="11">
        <v>764</v>
      </c>
      <c r="H63" s="11">
        <v>73</v>
      </c>
      <c r="I63" s="11">
        <v>47</v>
      </c>
      <c r="J63" s="11">
        <v>5.31</v>
      </c>
    </row>
    <row r="64" spans="1:10" x14ac:dyDescent="0.25">
      <c r="A64" s="11">
        <v>10</v>
      </c>
      <c r="B64" s="12" t="s">
        <v>381</v>
      </c>
      <c r="C64" s="11" t="s">
        <v>22</v>
      </c>
      <c r="D64" s="11" t="s">
        <v>52</v>
      </c>
      <c r="E64" s="11" t="s">
        <v>28</v>
      </c>
      <c r="F64" s="11" t="s">
        <v>21</v>
      </c>
      <c r="G64" s="11">
        <v>763</v>
      </c>
      <c r="H64" s="11">
        <v>68</v>
      </c>
      <c r="I64" s="11">
        <v>53</v>
      </c>
      <c r="J64" s="11">
        <v>5.3</v>
      </c>
    </row>
    <row r="65" spans="1:10" x14ac:dyDescent="0.25">
      <c r="A65" s="11">
        <v>11</v>
      </c>
      <c r="B65" s="12" t="s">
        <v>382</v>
      </c>
      <c r="C65" s="11" t="s">
        <v>22</v>
      </c>
      <c r="D65" s="11" t="s">
        <v>52</v>
      </c>
      <c r="E65" s="11" t="s">
        <v>28</v>
      </c>
      <c r="F65" s="11" t="s">
        <v>21</v>
      </c>
      <c r="G65" s="11">
        <v>760</v>
      </c>
      <c r="H65" s="11">
        <v>62</v>
      </c>
      <c r="I65" s="11">
        <v>60</v>
      </c>
      <c r="J65" s="11">
        <v>5.28</v>
      </c>
    </row>
    <row r="66" spans="1:10" x14ac:dyDescent="0.25">
      <c r="A66" s="11">
        <v>12</v>
      </c>
      <c r="B66" s="12" t="s">
        <v>383</v>
      </c>
      <c r="C66" s="11" t="s">
        <v>25</v>
      </c>
      <c r="D66" s="11" t="s">
        <v>52</v>
      </c>
      <c r="E66" s="11" t="s">
        <v>28</v>
      </c>
      <c r="F66" s="11" t="s">
        <v>21</v>
      </c>
      <c r="G66" s="11">
        <v>751</v>
      </c>
      <c r="H66" s="11">
        <v>59</v>
      </c>
      <c r="I66" s="11">
        <v>57</v>
      </c>
      <c r="J66" s="11">
        <v>5.22</v>
      </c>
    </row>
    <row r="67" spans="1:10" x14ac:dyDescent="0.25">
      <c r="A67" s="11">
        <v>13</v>
      </c>
      <c r="B67" s="12" t="s">
        <v>384</v>
      </c>
      <c r="C67" s="11" t="s">
        <v>385</v>
      </c>
      <c r="D67" s="11" t="s">
        <v>52</v>
      </c>
      <c r="E67" s="11" t="s">
        <v>28</v>
      </c>
      <c r="F67" s="11" t="s">
        <v>21</v>
      </c>
      <c r="G67" s="11">
        <v>746</v>
      </c>
      <c r="H67" s="11">
        <v>60</v>
      </c>
      <c r="I67" s="11">
        <v>53</v>
      </c>
      <c r="J67" s="11">
        <v>5.18</v>
      </c>
    </row>
    <row r="68" spans="1:10" x14ac:dyDescent="0.25">
      <c r="A68" s="11">
        <v>14</v>
      </c>
      <c r="B68" s="12" t="s">
        <v>386</v>
      </c>
      <c r="C68" s="11" t="s">
        <v>387</v>
      </c>
      <c r="D68" s="11" t="s">
        <v>52</v>
      </c>
      <c r="E68" s="11" t="s">
        <v>28</v>
      </c>
      <c r="F68" s="11" t="s">
        <v>21</v>
      </c>
      <c r="G68" s="11">
        <v>746</v>
      </c>
      <c r="H68" s="11">
        <v>59</v>
      </c>
      <c r="I68" s="11">
        <v>56</v>
      </c>
      <c r="J68" s="11">
        <v>5.18</v>
      </c>
    </row>
    <row r="69" spans="1:10" x14ac:dyDescent="0.25">
      <c r="A69" s="11">
        <v>15</v>
      </c>
      <c r="B69" s="12" t="s">
        <v>388</v>
      </c>
      <c r="C69" s="11" t="s">
        <v>34</v>
      </c>
      <c r="D69" s="11" t="s">
        <v>52</v>
      </c>
      <c r="E69" s="11" t="s">
        <v>28</v>
      </c>
      <c r="F69" s="11" t="s">
        <v>21</v>
      </c>
      <c r="G69" s="11">
        <v>745</v>
      </c>
      <c r="H69" s="11">
        <v>61</v>
      </c>
      <c r="I69" s="11">
        <v>53</v>
      </c>
      <c r="J69" s="11">
        <v>5.17</v>
      </c>
    </row>
    <row r="70" spans="1:10" x14ac:dyDescent="0.25">
      <c r="A70" s="11">
        <v>16</v>
      </c>
      <c r="B70" s="12" t="s">
        <v>389</v>
      </c>
      <c r="C70" s="11" t="s">
        <v>22</v>
      </c>
      <c r="D70" s="11" t="s">
        <v>52</v>
      </c>
      <c r="E70" s="11" t="s">
        <v>28</v>
      </c>
      <c r="F70" s="11" t="s">
        <v>21</v>
      </c>
      <c r="G70" s="11">
        <v>737</v>
      </c>
      <c r="H70" s="11">
        <v>57</v>
      </c>
      <c r="I70" s="11">
        <v>50</v>
      </c>
      <c r="J70" s="11">
        <v>5.12</v>
      </c>
    </row>
    <row r="71" spans="1:10" x14ac:dyDescent="0.25">
      <c r="A71" s="11">
        <v>17</v>
      </c>
      <c r="B71" s="12" t="s">
        <v>390</v>
      </c>
      <c r="C71" s="11" t="s">
        <v>27</v>
      </c>
      <c r="D71" s="11" t="s">
        <v>52</v>
      </c>
      <c r="E71" s="11" t="s">
        <v>28</v>
      </c>
      <c r="F71" s="11" t="s">
        <v>21</v>
      </c>
      <c r="G71" s="11">
        <v>736</v>
      </c>
      <c r="H71" s="11">
        <v>55</v>
      </c>
      <c r="I71" s="11">
        <v>55</v>
      </c>
      <c r="J71" s="11">
        <v>5.1100000000000003</v>
      </c>
    </row>
    <row r="72" spans="1:10" x14ac:dyDescent="0.25">
      <c r="A72" s="11">
        <v>18</v>
      </c>
      <c r="B72" s="12" t="s">
        <v>239</v>
      </c>
      <c r="C72" s="11" t="s">
        <v>123</v>
      </c>
      <c r="D72" s="11" t="s">
        <v>52</v>
      </c>
      <c r="E72" s="11" t="s">
        <v>28</v>
      </c>
      <c r="F72" s="11" t="s">
        <v>21</v>
      </c>
      <c r="G72" s="11">
        <v>734</v>
      </c>
      <c r="H72" s="11">
        <v>63</v>
      </c>
      <c r="I72" s="11">
        <v>39</v>
      </c>
      <c r="J72" s="11">
        <v>5.0999999999999996</v>
      </c>
    </row>
    <row r="73" spans="1:10" x14ac:dyDescent="0.25">
      <c r="A73" s="11">
        <v>19</v>
      </c>
      <c r="B73" s="12" t="s">
        <v>391</v>
      </c>
      <c r="C73" s="11" t="s">
        <v>34</v>
      </c>
      <c r="D73" s="11" t="s">
        <v>52</v>
      </c>
      <c r="E73" s="11" t="s">
        <v>28</v>
      </c>
      <c r="F73" s="11" t="s">
        <v>21</v>
      </c>
      <c r="G73" s="11">
        <v>733</v>
      </c>
      <c r="H73" s="11">
        <v>48</v>
      </c>
      <c r="I73" s="11">
        <v>65</v>
      </c>
      <c r="J73" s="11">
        <v>5.09</v>
      </c>
    </row>
    <row r="74" spans="1:10" x14ac:dyDescent="0.25">
      <c r="A74" s="11">
        <v>20</v>
      </c>
      <c r="B74" s="12" t="s">
        <v>392</v>
      </c>
      <c r="C74" s="11" t="s">
        <v>51</v>
      </c>
      <c r="D74" s="11" t="s">
        <v>52</v>
      </c>
      <c r="E74" s="11" t="s">
        <v>28</v>
      </c>
      <c r="F74" s="11" t="s">
        <v>21</v>
      </c>
      <c r="G74" s="11">
        <v>732</v>
      </c>
      <c r="H74" s="11">
        <v>52</v>
      </c>
      <c r="I74" s="11">
        <v>54</v>
      </c>
      <c r="J74" s="11">
        <v>5.08</v>
      </c>
    </row>
    <row r="75" spans="1:10" x14ac:dyDescent="0.25">
      <c r="A75" s="11">
        <v>21</v>
      </c>
      <c r="B75" s="12" t="s">
        <v>393</v>
      </c>
      <c r="C75" s="11" t="s">
        <v>60</v>
      </c>
      <c r="D75" s="11" t="s">
        <v>52</v>
      </c>
      <c r="E75" s="11" t="s">
        <v>28</v>
      </c>
      <c r="F75" s="11" t="s">
        <v>21</v>
      </c>
      <c r="G75" s="11">
        <v>727</v>
      </c>
      <c r="H75" s="11">
        <v>57</v>
      </c>
      <c r="I75" s="11">
        <v>50</v>
      </c>
      <c r="J75" s="11">
        <v>5.05</v>
      </c>
    </row>
    <row r="76" spans="1:10" x14ac:dyDescent="0.25">
      <c r="A76" s="11">
        <v>22</v>
      </c>
      <c r="B76" s="12" t="s">
        <v>394</v>
      </c>
      <c r="C76" s="11" t="s">
        <v>27</v>
      </c>
      <c r="D76" s="11" t="s">
        <v>52</v>
      </c>
      <c r="E76" s="11" t="s">
        <v>28</v>
      </c>
      <c r="F76" s="11" t="s">
        <v>21</v>
      </c>
      <c r="G76" s="11">
        <v>721</v>
      </c>
      <c r="H76" s="11">
        <v>55</v>
      </c>
      <c r="I76" s="11">
        <v>50</v>
      </c>
      <c r="J76" s="11">
        <v>5.01</v>
      </c>
    </row>
    <row r="77" spans="1:10" x14ac:dyDescent="0.25">
      <c r="A77" s="11">
        <v>23</v>
      </c>
      <c r="B77" s="12" t="s">
        <v>241</v>
      </c>
      <c r="C77" s="11" t="s">
        <v>60</v>
      </c>
      <c r="D77" s="11" t="s">
        <v>52</v>
      </c>
      <c r="E77" s="11" t="s">
        <v>28</v>
      </c>
      <c r="F77" s="11" t="s">
        <v>21</v>
      </c>
      <c r="G77" s="11">
        <v>714</v>
      </c>
      <c r="H77" s="11">
        <v>44</v>
      </c>
      <c r="I77" s="11">
        <v>53</v>
      </c>
      <c r="J77" s="11">
        <v>4.96</v>
      </c>
    </row>
    <row r="78" spans="1:10" x14ac:dyDescent="0.25">
      <c r="A78" s="11">
        <v>24</v>
      </c>
      <c r="B78" s="12" t="s">
        <v>395</v>
      </c>
      <c r="C78" s="11" t="s">
        <v>41</v>
      </c>
      <c r="D78" s="11" t="s">
        <v>52</v>
      </c>
      <c r="E78" s="11" t="s">
        <v>28</v>
      </c>
      <c r="F78" s="11" t="s">
        <v>21</v>
      </c>
      <c r="G78" s="11">
        <v>712</v>
      </c>
      <c r="H78" s="11">
        <v>47</v>
      </c>
      <c r="I78" s="11">
        <v>52</v>
      </c>
      <c r="J78" s="11">
        <v>4.9400000000000004</v>
      </c>
    </row>
    <row r="79" spans="1:10" x14ac:dyDescent="0.25">
      <c r="A79" s="11">
        <v>25</v>
      </c>
      <c r="B79" s="12" t="s">
        <v>396</v>
      </c>
      <c r="C79" s="11" t="s">
        <v>56</v>
      </c>
      <c r="D79" s="11" t="s">
        <v>52</v>
      </c>
      <c r="E79" s="11" t="s">
        <v>28</v>
      </c>
      <c r="F79" s="11" t="s">
        <v>21</v>
      </c>
      <c r="G79" s="11">
        <v>711</v>
      </c>
      <c r="H79" s="11">
        <v>44</v>
      </c>
      <c r="I79" s="11">
        <v>58</v>
      </c>
      <c r="J79" s="11">
        <v>4.9400000000000004</v>
      </c>
    </row>
    <row r="80" spans="1:10" x14ac:dyDescent="0.25">
      <c r="A80" s="11">
        <v>26</v>
      </c>
      <c r="B80" s="12" t="s">
        <v>397</v>
      </c>
      <c r="C80" s="11" t="s">
        <v>27</v>
      </c>
      <c r="D80" s="11" t="s">
        <v>52</v>
      </c>
      <c r="E80" s="11" t="s">
        <v>28</v>
      </c>
      <c r="F80" s="11" t="s">
        <v>21</v>
      </c>
      <c r="G80" s="11">
        <v>710</v>
      </c>
      <c r="H80" s="11">
        <v>44</v>
      </c>
      <c r="I80" s="11">
        <v>62</v>
      </c>
      <c r="J80" s="11">
        <v>4.93</v>
      </c>
    </row>
    <row r="81" spans="1:10" x14ac:dyDescent="0.25">
      <c r="A81" s="11">
        <v>27</v>
      </c>
      <c r="B81" s="12" t="s">
        <v>398</v>
      </c>
      <c r="C81" s="11" t="s">
        <v>38</v>
      </c>
      <c r="D81" s="11" t="s">
        <v>52</v>
      </c>
      <c r="E81" s="11" t="s">
        <v>28</v>
      </c>
      <c r="F81" s="11" t="s">
        <v>21</v>
      </c>
      <c r="G81" s="11">
        <v>710</v>
      </c>
      <c r="H81" s="11">
        <v>39</v>
      </c>
      <c r="I81" s="11">
        <v>63</v>
      </c>
      <c r="J81" s="11">
        <v>4.93</v>
      </c>
    </row>
    <row r="82" spans="1:10" x14ac:dyDescent="0.25">
      <c r="A82" s="11">
        <v>28</v>
      </c>
      <c r="B82" s="12" t="s">
        <v>399</v>
      </c>
      <c r="C82" s="11" t="s">
        <v>41</v>
      </c>
      <c r="D82" s="11" t="s">
        <v>52</v>
      </c>
      <c r="E82" s="11" t="s">
        <v>28</v>
      </c>
      <c r="F82" s="11" t="s">
        <v>21</v>
      </c>
      <c r="G82" s="11">
        <v>709</v>
      </c>
      <c r="H82" s="11">
        <v>46</v>
      </c>
      <c r="I82" s="11">
        <v>52</v>
      </c>
      <c r="J82" s="11">
        <v>4.92</v>
      </c>
    </row>
    <row r="83" spans="1:10" x14ac:dyDescent="0.25">
      <c r="A83" s="11">
        <v>29</v>
      </c>
      <c r="B83" s="12" t="s">
        <v>237</v>
      </c>
      <c r="C83" s="11" t="s">
        <v>38</v>
      </c>
      <c r="D83" s="11" t="s">
        <v>52</v>
      </c>
      <c r="E83" s="11" t="s">
        <v>28</v>
      </c>
      <c r="F83" s="11" t="s">
        <v>21</v>
      </c>
      <c r="G83" s="11">
        <v>703</v>
      </c>
      <c r="H83" s="11">
        <v>44</v>
      </c>
      <c r="I83" s="11">
        <v>55</v>
      </c>
      <c r="J83" s="11">
        <v>4.88</v>
      </c>
    </row>
    <row r="84" spans="1:10" x14ac:dyDescent="0.25">
      <c r="A84" s="11">
        <v>30</v>
      </c>
      <c r="B84" s="12" t="s">
        <v>400</v>
      </c>
      <c r="C84" s="11" t="s">
        <v>57</v>
      </c>
      <c r="D84" s="11" t="s">
        <v>52</v>
      </c>
      <c r="E84" s="11" t="s">
        <v>28</v>
      </c>
      <c r="F84" s="11" t="s">
        <v>21</v>
      </c>
      <c r="G84" s="11">
        <v>701</v>
      </c>
      <c r="H84" s="11">
        <v>36</v>
      </c>
      <c r="I84" s="11">
        <v>59</v>
      </c>
      <c r="J84" s="11">
        <v>4.87</v>
      </c>
    </row>
    <row r="85" spans="1:10" x14ac:dyDescent="0.25">
      <c r="A85" s="11">
        <v>31</v>
      </c>
      <c r="B85" s="12" t="s">
        <v>401</v>
      </c>
      <c r="C85" s="11" t="s">
        <v>38</v>
      </c>
      <c r="D85" s="11" t="s">
        <v>52</v>
      </c>
      <c r="E85" s="11" t="s">
        <v>28</v>
      </c>
      <c r="F85" s="11" t="s">
        <v>21</v>
      </c>
      <c r="G85" s="11">
        <v>698</v>
      </c>
      <c r="H85" s="11">
        <v>45</v>
      </c>
      <c r="I85" s="11">
        <v>44</v>
      </c>
      <c r="J85" s="11">
        <v>4.8499999999999996</v>
      </c>
    </row>
    <row r="86" spans="1:10" x14ac:dyDescent="0.25">
      <c r="A86" s="11">
        <v>32</v>
      </c>
      <c r="B86" s="12" t="s">
        <v>244</v>
      </c>
      <c r="C86" s="11" t="s">
        <v>58</v>
      </c>
      <c r="D86" s="11" t="s">
        <v>52</v>
      </c>
      <c r="E86" s="11" t="s">
        <v>28</v>
      </c>
      <c r="F86" s="11" t="s">
        <v>21</v>
      </c>
      <c r="G86" s="11">
        <v>696</v>
      </c>
      <c r="H86" s="11">
        <v>42</v>
      </c>
      <c r="I86" s="11">
        <v>50</v>
      </c>
      <c r="J86" s="11">
        <v>4.83</v>
      </c>
    </row>
    <row r="87" spans="1:10" x14ac:dyDescent="0.25">
      <c r="A87" s="11">
        <v>33</v>
      </c>
      <c r="B87" s="12" t="s">
        <v>402</v>
      </c>
      <c r="C87" s="11" t="s">
        <v>41</v>
      </c>
      <c r="D87" s="11" t="s">
        <v>52</v>
      </c>
      <c r="E87" s="11" t="s">
        <v>28</v>
      </c>
      <c r="F87" s="11" t="s">
        <v>21</v>
      </c>
      <c r="G87" s="11">
        <v>693</v>
      </c>
      <c r="H87" s="11">
        <v>39</v>
      </c>
      <c r="I87" s="11">
        <v>48</v>
      </c>
      <c r="J87" s="11">
        <v>4.8099999999999996</v>
      </c>
    </row>
    <row r="88" spans="1:10" x14ac:dyDescent="0.25">
      <c r="A88" s="11">
        <v>34</v>
      </c>
      <c r="B88" s="12" t="s">
        <v>403</v>
      </c>
      <c r="C88" s="11" t="s">
        <v>61</v>
      </c>
      <c r="D88" s="11" t="s">
        <v>52</v>
      </c>
      <c r="E88" s="11" t="s">
        <v>28</v>
      </c>
      <c r="F88" s="11" t="s">
        <v>21</v>
      </c>
      <c r="G88" s="11">
        <v>687</v>
      </c>
      <c r="H88" s="11">
        <v>40</v>
      </c>
      <c r="I88" s="11">
        <v>49</v>
      </c>
      <c r="J88" s="11">
        <v>4.7699999999999996</v>
      </c>
    </row>
    <row r="89" spans="1:10" x14ac:dyDescent="0.25">
      <c r="A89" s="11">
        <v>35</v>
      </c>
      <c r="B89" s="12" t="s">
        <v>404</v>
      </c>
      <c r="C89" s="11" t="s">
        <v>33</v>
      </c>
      <c r="D89" s="11" t="s">
        <v>52</v>
      </c>
      <c r="E89" s="11" t="s">
        <v>28</v>
      </c>
      <c r="F89" s="11" t="s">
        <v>21</v>
      </c>
      <c r="G89" s="11">
        <v>675</v>
      </c>
      <c r="H89" s="11">
        <v>37</v>
      </c>
      <c r="I89" s="11">
        <v>43</v>
      </c>
      <c r="J89" s="11">
        <v>4.6900000000000004</v>
      </c>
    </row>
    <row r="90" spans="1:10" x14ac:dyDescent="0.25">
      <c r="A90" s="11">
        <v>36</v>
      </c>
      <c r="B90" s="12" t="s">
        <v>405</v>
      </c>
      <c r="C90" s="11" t="s">
        <v>26</v>
      </c>
      <c r="D90" s="11" t="s">
        <v>52</v>
      </c>
      <c r="E90" s="11" t="s">
        <v>28</v>
      </c>
      <c r="F90" s="11" t="s">
        <v>21</v>
      </c>
      <c r="G90" s="11">
        <v>671</v>
      </c>
      <c r="H90" s="11">
        <v>34</v>
      </c>
      <c r="I90" s="11">
        <v>48</v>
      </c>
      <c r="J90" s="11">
        <v>4.66</v>
      </c>
    </row>
    <row r="91" spans="1:10" x14ac:dyDescent="0.25">
      <c r="A91" s="11">
        <v>37</v>
      </c>
      <c r="B91" s="12" t="s">
        <v>245</v>
      </c>
      <c r="C91" s="11" t="s">
        <v>25</v>
      </c>
      <c r="D91" s="11" t="s">
        <v>52</v>
      </c>
      <c r="E91" s="11" t="s">
        <v>28</v>
      </c>
      <c r="F91" s="11" t="s">
        <v>21</v>
      </c>
      <c r="G91" s="11">
        <v>670</v>
      </c>
      <c r="H91" s="11">
        <v>30</v>
      </c>
      <c r="I91" s="11">
        <v>56</v>
      </c>
      <c r="J91" s="11">
        <v>4.6500000000000004</v>
      </c>
    </row>
    <row r="92" spans="1:10" x14ac:dyDescent="0.25">
      <c r="A92" s="11">
        <v>38</v>
      </c>
      <c r="B92" s="12" t="s">
        <v>406</v>
      </c>
      <c r="C92" s="11" t="s">
        <v>27</v>
      </c>
      <c r="D92" s="11" t="s">
        <v>52</v>
      </c>
      <c r="E92" s="11" t="s">
        <v>28</v>
      </c>
      <c r="F92" s="11" t="s">
        <v>21</v>
      </c>
      <c r="G92" s="11">
        <v>658</v>
      </c>
      <c r="H92" s="11">
        <v>31</v>
      </c>
      <c r="I92" s="11">
        <v>45</v>
      </c>
      <c r="J92" s="11">
        <v>4.57</v>
      </c>
    </row>
    <row r="93" spans="1:10" x14ac:dyDescent="0.25">
      <c r="A93" s="11">
        <v>39</v>
      </c>
      <c r="B93" s="12" t="s">
        <v>246</v>
      </c>
      <c r="C93" s="11" t="s">
        <v>131</v>
      </c>
      <c r="D93" s="11" t="s">
        <v>52</v>
      </c>
      <c r="E93" s="11" t="s">
        <v>28</v>
      </c>
      <c r="F93" s="11" t="s">
        <v>21</v>
      </c>
      <c r="G93" s="11">
        <v>643</v>
      </c>
      <c r="H93" s="11">
        <v>31</v>
      </c>
      <c r="I93" s="11">
        <v>47</v>
      </c>
      <c r="J93" s="11">
        <v>4.47</v>
      </c>
    </row>
    <row r="94" spans="1:10" x14ac:dyDescent="0.25">
      <c r="A94" s="11">
        <v>40</v>
      </c>
      <c r="B94" s="12" t="s">
        <v>247</v>
      </c>
      <c r="C94" s="11" t="s">
        <v>41</v>
      </c>
      <c r="D94" s="11" t="s">
        <v>52</v>
      </c>
      <c r="E94" s="11" t="s">
        <v>28</v>
      </c>
      <c r="F94" s="11" t="s">
        <v>21</v>
      </c>
      <c r="G94" s="11">
        <v>601</v>
      </c>
      <c r="H94" s="11">
        <v>20</v>
      </c>
      <c r="I94" s="11">
        <v>42</v>
      </c>
      <c r="J94" s="11">
        <v>4.17</v>
      </c>
    </row>
    <row r="95" spans="1:10" x14ac:dyDescent="0.25">
      <c r="A95" s="11">
        <v>41</v>
      </c>
      <c r="B95" s="12" t="s">
        <v>407</v>
      </c>
      <c r="C95" s="11" t="s">
        <v>38</v>
      </c>
      <c r="D95" s="11" t="s">
        <v>52</v>
      </c>
      <c r="E95" s="11" t="s">
        <v>28</v>
      </c>
      <c r="F95" s="11" t="s">
        <v>21</v>
      </c>
      <c r="G95" s="11">
        <v>586</v>
      </c>
      <c r="H95" s="11">
        <v>13</v>
      </c>
      <c r="I95" s="11">
        <v>25</v>
      </c>
      <c r="J95" s="11">
        <v>4.07</v>
      </c>
    </row>
    <row r="96" spans="1:10" x14ac:dyDescent="0.25">
      <c r="A96" s="11">
        <v>1</v>
      </c>
      <c r="B96" s="12" t="s">
        <v>408</v>
      </c>
      <c r="C96" s="11" t="s">
        <v>54</v>
      </c>
      <c r="D96" s="11" t="s">
        <v>52</v>
      </c>
      <c r="E96" s="11" t="s">
        <v>44</v>
      </c>
      <c r="F96" s="11" t="s">
        <v>21</v>
      </c>
      <c r="G96" s="11">
        <v>755</v>
      </c>
      <c r="H96" s="11">
        <v>66</v>
      </c>
      <c r="I96" s="11">
        <v>51</v>
      </c>
      <c r="J96" s="11">
        <v>5.24</v>
      </c>
    </row>
    <row r="97" spans="1:10" x14ac:dyDescent="0.25">
      <c r="A97" s="11">
        <v>2</v>
      </c>
      <c r="B97" s="12" t="s">
        <v>409</v>
      </c>
      <c r="C97" s="11" t="s">
        <v>60</v>
      </c>
      <c r="D97" s="11" t="s">
        <v>52</v>
      </c>
      <c r="E97" s="11" t="s">
        <v>44</v>
      </c>
      <c r="F97" s="11" t="s">
        <v>21</v>
      </c>
      <c r="G97" s="11">
        <v>748</v>
      </c>
      <c r="H97" s="11">
        <v>61</v>
      </c>
      <c r="I97" s="11">
        <v>49</v>
      </c>
      <c r="J97" s="11">
        <v>5.19</v>
      </c>
    </row>
    <row r="98" spans="1:10" x14ac:dyDescent="0.25">
      <c r="A98" s="11">
        <v>3</v>
      </c>
      <c r="B98" s="12" t="s">
        <v>410</v>
      </c>
      <c r="C98" s="11" t="s">
        <v>45</v>
      </c>
      <c r="D98" s="11" t="s">
        <v>52</v>
      </c>
      <c r="E98" s="11" t="s">
        <v>44</v>
      </c>
      <c r="F98" s="11" t="s">
        <v>21</v>
      </c>
      <c r="G98" s="11">
        <v>732</v>
      </c>
      <c r="H98" s="11">
        <v>52</v>
      </c>
      <c r="I98" s="11">
        <v>57</v>
      </c>
      <c r="J98" s="11">
        <v>5.08</v>
      </c>
    </row>
    <row r="99" spans="1:10" x14ac:dyDescent="0.25">
      <c r="A99" s="11">
        <v>4</v>
      </c>
      <c r="B99" s="12" t="s">
        <v>411</v>
      </c>
      <c r="C99" s="11" t="s">
        <v>48</v>
      </c>
      <c r="D99" s="11" t="s">
        <v>52</v>
      </c>
      <c r="E99" s="11" t="s">
        <v>44</v>
      </c>
      <c r="F99" s="11" t="s">
        <v>21</v>
      </c>
      <c r="G99" s="11">
        <v>721</v>
      </c>
      <c r="H99" s="11">
        <v>59</v>
      </c>
      <c r="I99" s="11">
        <v>44</v>
      </c>
      <c r="J99" s="11">
        <v>5.01</v>
      </c>
    </row>
    <row r="100" spans="1:10" x14ac:dyDescent="0.25">
      <c r="A100" s="11">
        <v>5</v>
      </c>
      <c r="B100" s="12" t="s">
        <v>412</v>
      </c>
      <c r="C100" s="11" t="s">
        <v>53</v>
      </c>
      <c r="D100" s="11" t="s">
        <v>52</v>
      </c>
      <c r="E100" s="11" t="s">
        <v>44</v>
      </c>
      <c r="F100" s="11" t="s">
        <v>21</v>
      </c>
      <c r="G100" s="11">
        <v>707</v>
      </c>
      <c r="H100" s="11">
        <v>51</v>
      </c>
      <c r="I100" s="11">
        <v>52</v>
      </c>
      <c r="J100" s="11">
        <v>4.91</v>
      </c>
    </row>
    <row r="101" spans="1:10" x14ac:dyDescent="0.25">
      <c r="A101" s="11">
        <v>6</v>
      </c>
      <c r="B101" s="12" t="s">
        <v>413</v>
      </c>
      <c r="C101" s="11" t="s">
        <v>60</v>
      </c>
      <c r="D101" s="11" t="s">
        <v>52</v>
      </c>
      <c r="E101" s="11" t="s">
        <v>44</v>
      </c>
      <c r="F101" s="11" t="s">
        <v>21</v>
      </c>
      <c r="G101" s="11">
        <v>685</v>
      </c>
      <c r="H101" s="11">
        <v>38</v>
      </c>
      <c r="I101" s="11">
        <v>54</v>
      </c>
      <c r="J101" s="11">
        <v>4.76</v>
      </c>
    </row>
    <row r="102" spans="1:10" x14ac:dyDescent="0.25">
      <c r="A102" s="11">
        <v>7</v>
      </c>
      <c r="B102" s="12" t="s">
        <v>414</v>
      </c>
      <c r="C102" s="11" t="s">
        <v>38</v>
      </c>
      <c r="D102" s="11" t="s">
        <v>52</v>
      </c>
      <c r="E102" s="11" t="s">
        <v>44</v>
      </c>
      <c r="F102" s="11" t="s">
        <v>21</v>
      </c>
      <c r="G102" s="11">
        <v>669</v>
      </c>
      <c r="H102" s="11">
        <v>32</v>
      </c>
      <c r="I102" s="11">
        <v>52</v>
      </c>
      <c r="J102" s="11">
        <v>4.6500000000000004</v>
      </c>
    </row>
    <row r="103" spans="1:10" x14ac:dyDescent="0.25">
      <c r="A103" s="11">
        <v>8</v>
      </c>
      <c r="B103" s="12" t="s">
        <v>415</v>
      </c>
      <c r="C103" s="11" t="s">
        <v>38</v>
      </c>
      <c r="D103" s="11" t="s">
        <v>52</v>
      </c>
      <c r="E103" s="11" t="s">
        <v>44</v>
      </c>
      <c r="F103" s="11" t="s">
        <v>21</v>
      </c>
      <c r="G103" s="11">
        <v>632</v>
      </c>
      <c r="H103" s="11">
        <v>25</v>
      </c>
      <c r="I103" s="11">
        <v>35</v>
      </c>
      <c r="J103" s="11">
        <v>4.3899999999999997</v>
      </c>
    </row>
    <row r="104" spans="1:10" x14ac:dyDescent="0.25">
      <c r="A104" s="11">
        <v>1</v>
      </c>
      <c r="B104" s="12" t="s">
        <v>416</v>
      </c>
      <c r="C104" s="11" t="s">
        <v>33</v>
      </c>
      <c r="D104" s="11" t="s">
        <v>52</v>
      </c>
      <c r="E104" s="11" t="s">
        <v>49</v>
      </c>
      <c r="F104" s="11" t="s">
        <v>21</v>
      </c>
      <c r="G104" s="11">
        <v>696</v>
      </c>
      <c r="H104" s="11">
        <v>39</v>
      </c>
      <c r="I104" s="11">
        <v>52</v>
      </c>
      <c r="J104" s="11">
        <v>4.83</v>
      </c>
    </row>
    <row r="105" spans="1:10" x14ac:dyDescent="0.25">
      <c r="A105" s="11">
        <v>2</v>
      </c>
      <c r="B105" s="12" t="s">
        <v>417</v>
      </c>
      <c r="C105" s="11" t="s">
        <v>45</v>
      </c>
      <c r="D105" s="11" t="s">
        <v>52</v>
      </c>
      <c r="E105" s="11" t="s">
        <v>49</v>
      </c>
      <c r="F105" s="11" t="s">
        <v>21</v>
      </c>
      <c r="G105" s="11">
        <v>623</v>
      </c>
      <c r="H105" s="11">
        <v>22</v>
      </c>
      <c r="I105" s="11">
        <v>41</v>
      </c>
      <c r="J105" s="11">
        <v>4.33</v>
      </c>
    </row>
    <row r="106" spans="1:10" x14ac:dyDescent="0.25">
      <c r="A106" s="11">
        <v>1</v>
      </c>
      <c r="B106" s="12" t="s">
        <v>418</v>
      </c>
      <c r="C106" s="11" t="s">
        <v>37</v>
      </c>
      <c r="D106" s="11" t="s">
        <v>70</v>
      </c>
      <c r="E106" s="11" t="s">
        <v>20</v>
      </c>
      <c r="F106" s="11" t="s">
        <v>21</v>
      </c>
      <c r="G106" s="11">
        <v>427</v>
      </c>
      <c r="H106" s="11">
        <v>9</v>
      </c>
      <c r="I106" s="11">
        <v>15</v>
      </c>
      <c r="J106" s="11">
        <v>2.97</v>
      </c>
    </row>
    <row r="107" spans="1:10" x14ac:dyDescent="0.25">
      <c r="A107" s="11">
        <v>2</v>
      </c>
      <c r="B107" s="12" t="s">
        <v>419</v>
      </c>
      <c r="C107" s="11" t="s">
        <v>32</v>
      </c>
      <c r="D107" s="11" t="s">
        <v>70</v>
      </c>
      <c r="E107" s="11" t="s">
        <v>20</v>
      </c>
      <c r="F107" s="11" t="s">
        <v>21</v>
      </c>
      <c r="G107" s="11">
        <v>419</v>
      </c>
      <c r="H107" s="11">
        <v>8</v>
      </c>
      <c r="I107" s="11">
        <v>14</v>
      </c>
      <c r="J107" s="11">
        <v>2.91</v>
      </c>
    </row>
    <row r="108" spans="1:10" x14ac:dyDescent="0.25">
      <c r="A108" s="11">
        <v>1</v>
      </c>
      <c r="B108" s="12" t="s">
        <v>420</v>
      </c>
      <c r="C108" s="11" t="s">
        <v>58</v>
      </c>
      <c r="D108" s="11" t="s">
        <v>70</v>
      </c>
      <c r="E108" s="11" t="s">
        <v>28</v>
      </c>
      <c r="F108" s="11" t="s">
        <v>21</v>
      </c>
      <c r="G108" s="11">
        <v>581</v>
      </c>
      <c r="H108" s="11">
        <v>17</v>
      </c>
      <c r="I108" s="11">
        <v>34</v>
      </c>
      <c r="J108" s="11">
        <v>4.03</v>
      </c>
    </row>
    <row r="109" spans="1:10" x14ac:dyDescent="0.25">
      <c r="A109" s="11">
        <v>2</v>
      </c>
      <c r="B109" s="12" t="s">
        <v>421</v>
      </c>
      <c r="C109" s="11" t="s">
        <v>32</v>
      </c>
      <c r="D109" s="11" t="s">
        <v>70</v>
      </c>
      <c r="E109" s="11" t="s">
        <v>28</v>
      </c>
      <c r="F109" s="11" t="s">
        <v>21</v>
      </c>
      <c r="G109" s="11">
        <v>551</v>
      </c>
      <c r="H109" s="11">
        <v>15</v>
      </c>
      <c r="I109" s="11">
        <v>25</v>
      </c>
      <c r="J109" s="11">
        <v>3.83</v>
      </c>
    </row>
    <row r="110" spans="1:10" x14ac:dyDescent="0.25">
      <c r="A110" s="11">
        <v>3</v>
      </c>
      <c r="B110" s="12" t="s">
        <v>422</v>
      </c>
      <c r="C110" s="11" t="s">
        <v>63</v>
      </c>
      <c r="D110" s="11" t="s">
        <v>70</v>
      </c>
      <c r="E110" s="11" t="s">
        <v>28</v>
      </c>
      <c r="F110" s="11" t="s">
        <v>21</v>
      </c>
      <c r="G110" s="11">
        <v>515</v>
      </c>
      <c r="H110" s="11">
        <v>18</v>
      </c>
      <c r="I110" s="11">
        <v>23</v>
      </c>
      <c r="J110" s="11">
        <v>3.58</v>
      </c>
    </row>
    <row r="111" spans="1:10" x14ac:dyDescent="0.25">
      <c r="A111" s="11">
        <v>4</v>
      </c>
      <c r="B111" s="12" t="s">
        <v>423</v>
      </c>
      <c r="C111" s="11" t="s">
        <v>32</v>
      </c>
      <c r="D111" s="11" t="s">
        <v>70</v>
      </c>
      <c r="E111" s="11" t="s">
        <v>28</v>
      </c>
      <c r="F111" s="11" t="s">
        <v>21</v>
      </c>
      <c r="G111" s="11">
        <v>513</v>
      </c>
      <c r="H111" s="11">
        <v>8</v>
      </c>
      <c r="I111" s="11">
        <v>22</v>
      </c>
      <c r="J111" s="11">
        <v>3.56</v>
      </c>
    </row>
    <row r="112" spans="1:10" x14ac:dyDescent="0.25">
      <c r="A112" s="11">
        <v>5</v>
      </c>
      <c r="B112" s="12" t="s">
        <v>424</v>
      </c>
      <c r="C112" s="11" t="s">
        <v>42</v>
      </c>
      <c r="D112" s="11" t="s">
        <v>70</v>
      </c>
      <c r="E112" s="11" t="s">
        <v>28</v>
      </c>
      <c r="F112" s="11" t="s">
        <v>21</v>
      </c>
      <c r="G112" s="11">
        <v>504</v>
      </c>
      <c r="H112" s="11">
        <v>11</v>
      </c>
      <c r="I112" s="11">
        <v>16</v>
      </c>
      <c r="J112" s="11">
        <v>3.5</v>
      </c>
    </row>
    <row r="113" spans="1:10" x14ac:dyDescent="0.25">
      <c r="A113" s="11">
        <v>6</v>
      </c>
      <c r="B113" s="12" t="s">
        <v>425</v>
      </c>
      <c r="C113" s="11" t="s">
        <v>71</v>
      </c>
      <c r="D113" s="11" t="s">
        <v>70</v>
      </c>
      <c r="E113" s="11" t="s">
        <v>28</v>
      </c>
      <c r="F113" s="11" t="s">
        <v>21</v>
      </c>
      <c r="G113" s="11">
        <v>497</v>
      </c>
      <c r="H113" s="11">
        <v>10</v>
      </c>
      <c r="I113" s="11">
        <v>20</v>
      </c>
      <c r="J113" s="11">
        <v>3.45</v>
      </c>
    </row>
    <row r="114" spans="1:10" x14ac:dyDescent="0.25">
      <c r="A114" s="11">
        <v>7</v>
      </c>
      <c r="B114" s="12" t="s">
        <v>426</v>
      </c>
      <c r="C114" s="11" t="s">
        <v>73</v>
      </c>
      <c r="D114" s="11" t="s">
        <v>70</v>
      </c>
      <c r="E114" s="11" t="s">
        <v>28</v>
      </c>
      <c r="F114" s="11" t="s">
        <v>21</v>
      </c>
      <c r="G114" s="11">
        <v>492</v>
      </c>
      <c r="H114" s="11">
        <v>12</v>
      </c>
      <c r="I114" s="11">
        <v>16</v>
      </c>
      <c r="J114" s="11">
        <v>3.42</v>
      </c>
    </row>
    <row r="115" spans="1:10" x14ac:dyDescent="0.25">
      <c r="A115" s="11">
        <v>8</v>
      </c>
      <c r="B115" s="12" t="s">
        <v>427</v>
      </c>
      <c r="C115" s="11" t="s">
        <v>64</v>
      </c>
      <c r="D115" s="11" t="s">
        <v>70</v>
      </c>
      <c r="E115" s="11" t="s">
        <v>28</v>
      </c>
      <c r="F115" s="11" t="s">
        <v>21</v>
      </c>
      <c r="G115" s="11">
        <v>492</v>
      </c>
      <c r="H115" s="11">
        <v>9</v>
      </c>
      <c r="I115" s="11">
        <v>17</v>
      </c>
      <c r="J115" s="11">
        <v>3.42</v>
      </c>
    </row>
    <row r="116" spans="1:10" x14ac:dyDescent="0.25">
      <c r="A116" s="11">
        <v>9</v>
      </c>
      <c r="B116" s="12" t="s">
        <v>428</v>
      </c>
      <c r="C116" s="11" t="s">
        <v>32</v>
      </c>
      <c r="D116" s="11" t="s">
        <v>70</v>
      </c>
      <c r="E116" s="11" t="s">
        <v>28</v>
      </c>
      <c r="F116" s="11" t="s">
        <v>21</v>
      </c>
      <c r="G116" s="11">
        <v>472</v>
      </c>
      <c r="H116" s="11">
        <v>15</v>
      </c>
      <c r="I116" s="11">
        <v>17</v>
      </c>
      <c r="J116" s="11">
        <v>3.28</v>
      </c>
    </row>
    <row r="117" spans="1:10" x14ac:dyDescent="0.25">
      <c r="A117" s="11">
        <v>10</v>
      </c>
      <c r="B117" s="12" t="s">
        <v>429</v>
      </c>
      <c r="C117" s="11" t="s">
        <v>47</v>
      </c>
      <c r="D117" s="11" t="s">
        <v>70</v>
      </c>
      <c r="E117" s="11" t="s">
        <v>28</v>
      </c>
      <c r="F117" s="11" t="s">
        <v>21</v>
      </c>
      <c r="G117" s="11">
        <v>462</v>
      </c>
      <c r="H117" s="11">
        <v>9</v>
      </c>
      <c r="I117" s="11">
        <v>18</v>
      </c>
      <c r="J117" s="11">
        <v>3.21</v>
      </c>
    </row>
    <row r="118" spans="1:10" x14ac:dyDescent="0.25">
      <c r="A118" s="11">
        <v>11</v>
      </c>
      <c r="B118" s="12" t="s">
        <v>430</v>
      </c>
      <c r="C118" s="11" t="s">
        <v>32</v>
      </c>
      <c r="D118" s="11" t="s">
        <v>70</v>
      </c>
      <c r="E118" s="11" t="s">
        <v>28</v>
      </c>
      <c r="F118" s="11" t="s">
        <v>21</v>
      </c>
      <c r="G118" s="11">
        <v>459</v>
      </c>
      <c r="H118" s="11">
        <v>4</v>
      </c>
      <c r="I118" s="11">
        <v>15</v>
      </c>
      <c r="J118" s="11">
        <v>3.19</v>
      </c>
    </row>
    <row r="119" spans="1:10" x14ac:dyDescent="0.25">
      <c r="A119" s="11">
        <v>12</v>
      </c>
      <c r="B119" s="12" t="s">
        <v>431</v>
      </c>
      <c r="C119" s="11" t="s">
        <v>27</v>
      </c>
      <c r="D119" s="11" t="s">
        <v>70</v>
      </c>
      <c r="E119" s="11" t="s">
        <v>28</v>
      </c>
      <c r="F119" s="11" t="s">
        <v>21</v>
      </c>
      <c r="G119" s="11">
        <v>433</v>
      </c>
      <c r="H119" s="11">
        <v>8</v>
      </c>
      <c r="I119" s="11">
        <v>17</v>
      </c>
      <c r="J119" s="11">
        <v>3.01</v>
      </c>
    </row>
    <row r="120" spans="1:10" x14ac:dyDescent="0.25">
      <c r="A120" s="11">
        <v>13</v>
      </c>
      <c r="B120" s="12" t="s">
        <v>432</v>
      </c>
      <c r="C120" s="11" t="s">
        <v>56</v>
      </c>
      <c r="D120" s="11" t="s">
        <v>70</v>
      </c>
      <c r="E120" s="11" t="s">
        <v>28</v>
      </c>
      <c r="F120" s="11" t="s">
        <v>21</v>
      </c>
      <c r="G120" s="11">
        <v>199</v>
      </c>
      <c r="H120" s="11">
        <v>1</v>
      </c>
      <c r="I120" s="11">
        <v>13</v>
      </c>
      <c r="J120" s="11">
        <v>1.38</v>
      </c>
    </row>
    <row r="121" spans="1:10" x14ac:dyDescent="0.25">
      <c r="A121" s="11">
        <v>1</v>
      </c>
      <c r="B121" s="12" t="s">
        <v>433</v>
      </c>
      <c r="C121" s="11" t="s">
        <v>72</v>
      </c>
      <c r="D121" s="11" t="s">
        <v>70</v>
      </c>
      <c r="E121" s="11" t="s">
        <v>44</v>
      </c>
      <c r="F121" s="11" t="s">
        <v>21</v>
      </c>
      <c r="G121" s="11">
        <v>461</v>
      </c>
      <c r="H121" s="11">
        <v>12</v>
      </c>
      <c r="I121" s="11">
        <v>17</v>
      </c>
      <c r="J121" s="11">
        <v>3.2</v>
      </c>
    </row>
    <row r="122" spans="1:10" x14ac:dyDescent="0.25">
      <c r="A122" s="11">
        <v>2</v>
      </c>
      <c r="B122" s="12" t="s">
        <v>434</v>
      </c>
      <c r="C122" s="11" t="s">
        <v>69</v>
      </c>
      <c r="D122" s="11" t="s">
        <v>70</v>
      </c>
      <c r="E122" s="11" t="s">
        <v>44</v>
      </c>
      <c r="F122" s="11" t="s">
        <v>21</v>
      </c>
      <c r="G122" s="11">
        <v>458</v>
      </c>
      <c r="H122" s="11">
        <v>8</v>
      </c>
      <c r="I122" s="11">
        <v>22</v>
      </c>
      <c r="J122" s="11">
        <v>3.18</v>
      </c>
    </row>
    <row r="123" spans="1:10" x14ac:dyDescent="0.25">
      <c r="A123" s="11">
        <v>1</v>
      </c>
      <c r="B123" s="12" t="s">
        <v>435</v>
      </c>
      <c r="C123" s="11" t="s">
        <v>178</v>
      </c>
      <c r="D123" s="11" t="s">
        <v>74</v>
      </c>
      <c r="E123" s="11" t="s">
        <v>20</v>
      </c>
      <c r="F123" s="11" t="s">
        <v>21</v>
      </c>
      <c r="G123" s="11">
        <v>652</v>
      </c>
      <c r="H123" s="11">
        <v>27</v>
      </c>
      <c r="I123" s="11">
        <v>47</v>
      </c>
      <c r="J123" s="11">
        <v>4.53</v>
      </c>
    </row>
    <row r="124" spans="1:10" x14ac:dyDescent="0.25">
      <c r="A124" s="11">
        <v>2</v>
      </c>
      <c r="B124" s="12" t="s">
        <v>436</v>
      </c>
      <c r="C124" s="11" t="s">
        <v>26</v>
      </c>
      <c r="D124" s="11" t="s">
        <v>74</v>
      </c>
      <c r="E124" s="11" t="s">
        <v>20</v>
      </c>
      <c r="F124" s="11" t="s">
        <v>21</v>
      </c>
      <c r="G124" s="11">
        <v>597</v>
      </c>
      <c r="H124" s="11">
        <v>19</v>
      </c>
      <c r="I124" s="11">
        <v>42</v>
      </c>
      <c r="J124" s="11">
        <v>4.1500000000000004</v>
      </c>
    </row>
    <row r="125" spans="1:10" x14ac:dyDescent="0.25">
      <c r="A125" s="11">
        <v>3</v>
      </c>
      <c r="B125" s="12" t="s">
        <v>437</v>
      </c>
      <c r="C125" s="11" t="s">
        <v>438</v>
      </c>
      <c r="D125" s="11" t="s">
        <v>74</v>
      </c>
      <c r="E125" s="11" t="s">
        <v>20</v>
      </c>
      <c r="F125" s="11" t="s">
        <v>21</v>
      </c>
      <c r="G125" s="11">
        <v>587</v>
      </c>
      <c r="H125" s="11">
        <v>16</v>
      </c>
      <c r="I125" s="11">
        <v>39</v>
      </c>
      <c r="J125" s="11">
        <v>4.08</v>
      </c>
    </row>
    <row r="126" spans="1:10" x14ac:dyDescent="0.25">
      <c r="A126" s="11">
        <v>4</v>
      </c>
      <c r="B126" s="12" t="s">
        <v>439</v>
      </c>
      <c r="C126" s="11" t="s">
        <v>53</v>
      </c>
      <c r="D126" s="11" t="s">
        <v>74</v>
      </c>
      <c r="E126" s="11" t="s">
        <v>20</v>
      </c>
      <c r="F126" s="11" t="s">
        <v>21</v>
      </c>
      <c r="G126" s="11">
        <v>580</v>
      </c>
      <c r="H126" s="11">
        <v>19</v>
      </c>
      <c r="I126" s="11">
        <v>33</v>
      </c>
      <c r="J126" s="11">
        <v>4.03</v>
      </c>
    </row>
    <row r="127" spans="1:10" x14ac:dyDescent="0.25">
      <c r="A127" s="11">
        <v>5</v>
      </c>
      <c r="B127" s="12" t="s">
        <v>440</v>
      </c>
      <c r="C127" s="11" t="s">
        <v>38</v>
      </c>
      <c r="D127" s="11" t="s">
        <v>74</v>
      </c>
      <c r="E127" s="11" t="s">
        <v>20</v>
      </c>
      <c r="F127" s="11" t="s">
        <v>21</v>
      </c>
      <c r="G127" s="11">
        <v>482</v>
      </c>
      <c r="H127" s="11">
        <v>7</v>
      </c>
      <c r="I127" s="11">
        <v>24</v>
      </c>
      <c r="J127" s="11">
        <v>3.35</v>
      </c>
    </row>
    <row r="128" spans="1:10" x14ac:dyDescent="0.25">
      <c r="A128" s="11">
        <v>6</v>
      </c>
      <c r="B128" s="12" t="s">
        <v>285</v>
      </c>
      <c r="C128" s="11" t="s">
        <v>25</v>
      </c>
      <c r="D128" s="11" t="s">
        <v>74</v>
      </c>
      <c r="E128" s="11" t="s">
        <v>20</v>
      </c>
      <c r="F128" s="11" t="s">
        <v>21</v>
      </c>
      <c r="G128" s="11">
        <v>479</v>
      </c>
      <c r="H128" s="11">
        <v>7</v>
      </c>
      <c r="I128" s="11">
        <v>24</v>
      </c>
      <c r="J128" s="11">
        <v>3.33</v>
      </c>
    </row>
    <row r="129" spans="1:10" x14ac:dyDescent="0.25">
      <c r="A129" s="11">
        <v>7</v>
      </c>
      <c r="B129" s="12" t="s">
        <v>441</v>
      </c>
      <c r="C129" s="11" t="s">
        <v>27</v>
      </c>
      <c r="D129" s="11" t="s">
        <v>74</v>
      </c>
      <c r="E129" s="11" t="s">
        <v>20</v>
      </c>
      <c r="F129" s="11" t="s">
        <v>21</v>
      </c>
      <c r="G129" s="11">
        <v>436</v>
      </c>
      <c r="H129" s="11">
        <v>9</v>
      </c>
      <c r="I129" s="11">
        <v>17</v>
      </c>
      <c r="J129" s="11">
        <v>3.03</v>
      </c>
    </row>
    <row r="130" spans="1:10" x14ac:dyDescent="0.25">
      <c r="A130" s="11">
        <v>1</v>
      </c>
      <c r="B130" s="12" t="s">
        <v>442</v>
      </c>
      <c r="C130" s="11" t="s">
        <v>36</v>
      </c>
      <c r="D130" s="11" t="s">
        <v>74</v>
      </c>
      <c r="E130" s="11" t="s">
        <v>28</v>
      </c>
      <c r="F130" s="11" t="s">
        <v>21</v>
      </c>
      <c r="G130" s="11">
        <v>699</v>
      </c>
      <c r="H130" s="11">
        <v>46</v>
      </c>
      <c r="I130" s="11">
        <v>51</v>
      </c>
      <c r="J130" s="11">
        <v>4.8499999999999996</v>
      </c>
    </row>
    <row r="131" spans="1:10" x14ac:dyDescent="0.25">
      <c r="A131" s="11">
        <v>2</v>
      </c>
      <c r="B131" s="12" t="s">
        <v>443</v>
      </c>
      <c r="C131" s="11" t="s">
        <v>36</v>
      </c>
      <c r="D131" s="11" t="s">
        <v>74</v>
      </c>
      <c r="E131" s="11" t="s">
        <v>28</v>
      </c>
      <c r="F131" s="11" t="s">
        <v>21</v>
      </c>
      <c r="G131" s="11">
        <v>693</v>
      </c>
      <c r="H131" s="11">
        <v>43</v>
      </c>
      <c r="I131" s="11">
        <v>47</v>
      </c>
      <c r="J131" s="11">
        <v>4.8099999999999996</v>
      </c>
    </row>
    <row r="132" spans="1:10" x14ac:dyDescent="0.25">
      <c r="A132" s="11">
        <v>3</v>
      </c>
      <c r="B132" s="12" t="s">
        <v>444</v>
      </c>
      <c r="C132" s="11" t="s">
        <v>62</v>
      </c>
      <c r="D132" s="11" t="s">
        <v>74</v>
      </c>
      <c r="E132" s="11" t="s">
        <v>28</v>
      </c>
      <c r="F132" s="11" t="s">
        <v>21</v>
      </c>
      <c r="G132" s="11">
        <v>688</v>
      </c>
      <c r="H132" s="11">
        <v>31</v>
      </c>
      <c r="I132" s="11">
        <v>59</v>
      </c>
      <c r="J132" s="11">
        <v>4.78</v>
      </c>
    </row>
    <row r="133" spans="1:10" x14ac:dyDescent="0.25">
      <c r="A133" s="11">
        <v>4</v>
      </c>
      <c r="B133" s="12" t="s">
        <v>445</v>
      </c>
      <c r="C133" s="11" t="s">
        <v>39</v>
      </c>
      <c r="D133" s="11" t="s">
        <v>74</v>
      </c>
      <c r="E133" s="11" t="s">
        <v>28</v>
      </c>
      <c r="F133" s="11" t="s">
        <v>21</v>
      </c>
      <c r="G133" s="11">
        <v>644</v>
      </c>
      <c r="H133" s="11">
        <v>24</v>
      </c>
      <c r="I133" s="11">
        <v>50</v>
      </c>
      <c r="J133" s="11">
        <v>4.47</v>
      </c>
    </row>
    <row r="134" spans="1:10" x14ac:dyDescent="0.25">
      <c r="A134" s="11">
        <v>5</v>
      </c>
      <c r="B134" s="12" t="s">
        <v>446</v>
      </c>
      <c r="C134" s="11" t="s">
        <v>27</v>
      </c>
      <c r="D134" s="11" t="s">
        <v>74</v>
      </c>
      <c r="E134" s="11" t="s">
        <v>28</v>
      </c>
      <c r="F134" s="11" t="s">
        <v>21</v>
      </c>
      <c r="G134" s="11">
        <v>640</v>
      </c>
      <c r="H134" s="11">
        <v>26</v>
      </c>
      <c r="I134" s="11">
        <v>43</v>
      </c>
      <c r="J134" s="11">
        <v>4.4400000000000004</v>
      </c>
    </row>
    <row r="135" spans="1:10" x14ac:dyDescent="0.25">
      <c r="A135" s="11">
        <v>6</v>
      </c>
      <c r="B135" s="12" t="s">
        <v>447</v>
      </c>
      <c r="C135" s="11" t="s">
        <v>438</v>
      </c>
      <c r="D135" s="11" t="s">
        <v>74</v>
      </c>
      <c r="E135" s="11" t="s">
        <v>28</v>
      </c>
      <c r="F135" s="11" t="s">
        <v>21</v>
      </c>
      <c r="G135" s="11">
        <v>626</v>
      </c>
      <c r="H135" s="11">
        <v>19</v>
      </c>
      <c r="I135" s="11">
        <v>55</v>
      </c>
      <c r="J135" s="11">
        <v>4.3499999999999996</v>
      </c>
    </row>
    <row r="136" spans="1:10" x14ac:dyDescent="0.25">
      <c r="A136" s="11">
        <v>7</v>
      </c>
      <c r="B136" s="12" t="s">
        <v>292</v>
      </c>
      <c r="C136" s="11" t="s">
        <v>33</v>
      </c>
      <c r="D136" s="11" t="s">
        <v>74</v>
      </c>
      <c r="E136" s="11" t="s">
        <v>28</v>
      </c>
      <c r="F136" s="11" t="s">
        <v>21</v>
      </c>
      <c r="G136" s="11">
        <v>618</v>
      </c>
      <c r="H136" s="11">
        <v>26</v>
      </c>
      <c r="I136" s="11">
        <v>34</v>
      </c>
      <c r="J136" s="11">
        <v>4.29</v>
      </c>
    </row>
    <row r="137" spans="1:10" x14ac:dyDescent="0.25">
      <c r="A137" s="11">
        <v>8</v>
      </c>
      <c r="B137" s="12" t="s">
        <v>448</v>
      </c>
      <c r="C137" s="11" t="s">
        <v>47</v>
      </c>
      <c r="D137" s="11" t="s">
        <v>74</v>
      </c>
      <c r="E137" s="11" t="s">
        <v>28</v>
      </c>
      <c r="F137" s="11" t="s">
        <v>21</v>
      </c>
      <c r="G137" s="11">
        <v>600</v>
      </c>
      <c r="H137" s="11">
        <v>21</v>
      </c>
      <c r="I137" s="11">
        <v>30</v>
      </c>
      <c r="J137" s="11">
        <v>4.17</v>
      </c>
    </row>
    <row r="138" spans="1:10" x14ac:dyDescent="0.25">
      <c r="A138" s="11">
        <v>9</v>
      </c>
      <c r="B138" s="12" t="s">
        <v>449</v>
      </c>
      <c r="C138" s="11" t="s">
        <v>39</v>
      </c>
      <c r="D138" s="11" t="s">
        <v>74</v>
      </c>
      <c r="E138" s="11" t="s">
        <v>28</v>
      </c>
      <c r="F138" s="11" t="s">
        <v>21</v>
      </c>
      <c r="G138" s="11">
        <v>583</v>
      </c>
      <c r="H138" s="11">
        <v>17</v>
      </c>
      <c r="I138" s="11">
        <v>28</v>
      </c>
      <c r="J138" s="11">
        <v>4.05</v>
      </c>
    </row>
    <row r="139" spans="1:10" x14ac:dyDescent="0.25">
      <c r="A139" s="11">
        <v>10</v>
      </c>
      <c r="B139" s="12" t="s">
        <v>450</v>
      </c>
      <c r="C139" s="11" t="s">
        <v>34</v>
      </c>
      <c r="D139" s="11" t="s">
        <v>74</v>
      </c>
      <c r="E139" s="11" t="s">
        <v>28</v>
      </c>
      <c r="F139" s="11" t="s">
        <v>21</v>
      </c>
      <c r="G139" s="11">
        <v>576</v>
      </c>
      <c r="H139" s="11">
        <v>18</v>
      </c>
      <c r="I139" s="11">
        <v>31</v>
      </c>
      <c r="J139" s="11">
        <v>4</v>
      </c>
    </row>
    <row r="140" spans="1:10" x14ac:dyDescent="0.25">
      <c r="A140" s="11">
        <v>11</v>
      </c>
      <c r="B140" s="12" t="s">
        <v>451</v>
      </c>
      <c r="C140" s="11" t="s">
        <v>48</v>
      </c>
      <c r="D140" s="11" t="s">
        <v>74</v>
      </c>
      <c r="E140" s="11" t="s">
        <v>28</v>
      </c>
      <c r="F140" s="11" t="s">
        <v>21</v>
      </c>
      <c r="G140" s="11">
        <v>568</v>
      </c>
      <c r="H140" s="11">
        <v>12</v>
      </c>
      <c r="I140" s="11">
        <v>32</v>
      </c>
      <c r="J140" s="11">
        <v>3.94</v>
      </c>
    </row>
    <row r="141" spans="1:10" x14ac:dyDescent="0.25">
      <c r="A141" s="11">
        <v>12</v>
      </c>
      <c r="B141" s="12" t="s">
        <v>452</v>
      </c>
      <c r="C141" s="11" t="s">
        <v>27</v>
      </c>
      <c r="D141" s="11" t="s">
        <v>74</v>
      </c>
      <c r="E141" s="11" t="s">
        <v>28</v>
      </c>
      <c r="F141" s="11" t="s">
        <v>21</v>
      </c>
      <c r="G141" s="11">
        <v>565</v>
      </c>
      <c r="H141" s="11">
        <v>14</v>
      </c>
      <c r="I141" s="11">
        <v>27</v>
      </c>
      <c r="J141" s="11">
        <v>3.92</v>
      </c>
    </row>
    <row r="142" spans="1:10" x14ac:dyDescent="0.25">
      <c r="A142" s="11">
        <v>13</v>
      </c>
      <c r="B142" s="12" t="s">
        <v>453</v>
      </c>
      <c r="C142" s="11" t="s">
        <v>25</v>
      </c>
      <c r="D142" s="11" t="s">
        <v>74</v>
      </c>
      <c r="E142" s="11" t="s">
        <v>28</v>
      </c>
      <c r="F142" s="11" t="s">
        <v>21</v>
      </c>
      <c r="G142" s="11">
        <v>562</v>
      </c>
      <c r="H142" s="11">
        <v>15</v>
      </c>
      <c r="I142" s="11">
        <v>25</v>
      </c>
      <c r="J142" s="11">
        <v>3.9</v>
      </c>
    </row>
    <row r="143" spans="1:10" x14ac:dyDescent="0.25">
      <c r="A143" s="11">
        <v>14</v>
      </c>
      <c r="B143" s="12" t="s">
        <v>293</v>
      </c>
      <c r="C143" s="11" t="s">
        <v>41</v>
      </c>
      <c r="D143" s="11" t="s">
        <v>74</v>
      </c>
      <c r="E143" s="11" t="s">
        <v>28</v>
      </c>
      <c r="F143" s="11" t="s">
        <v>21</v>
      </c>
      <c r="G143" s="11">
        <v>548</v>
      </c>
      <c r="H143" s="11">
        <v>14</v>
      </c>
      <c r="I143" s="11">
        <v>30</v>
      </c>
      <c r="J143" s="11">
        <v>3.81</v>
      </c>
    </row>
    <row r="144" spans="1:10" x14ac:dyDescent="0.25">
      <c r="A144" s="11">
        <v>15</v>
      </c>
      <c r="B144" s="12" t="s">
        <v>295</v>
      </c>
      <c r="C144" s="11" t="s">
        <v>27</v>
      </c>
      <c r="D144" s="11" t="s">
        <v>74</v>
      </c>
      <c r="E144" s="11" t="s">
        <v>28</v>
      </c>
      <c r="F144" s="11" t="s">
        <v>21</v>
      </c>
      <c r="G144" s="11">
        <v>538</v>
      </c>
      <c r="H144" s="11">
        <v>8</v>
      </c>
      <c r="I144" s="11">
        <v>27</v>
      </c>
      <c r="J144" s="11">
        <v>3.74</v>
      </c>
    </row>
    <row r="145" spans="1:10" x14ac:dyDescent="0.25">
      <c r="A145" s="11">
        <v>16</v>
      </c>
      <c r="B145" s="11" t="s">
        <v>454</v>
      </c>
      <c r="C145" s="11" t="s">
        <v>41</v>
      </c>
      <c r="D145" s="11" t="s">
        <v>74</v>
      </c>
      <c r="E145" s="11" t="s">
        <v>28</v>
      </c>
      <c r="F145" s="11" t="s">
        <v>21</v>
      </c>
      <c r="G145" s="11">
        <v>537</v>
      </c>
      <c r="H145" s="11">
        <v>7</v>
      </c>
      <c r="I145" s="11">
        <v>31</v>
      </c>
      <c r="J145" s="11">
        <v>3.73</v>
      </c>
    </row>
    <row r="146" spans="1:10" x14ac:dyDescent="0.25">
      <c r="A146" s="11">
        <v>17</v>
      </c>
      <c r="B146" s="12" t="s">
        <v>455</v>
      </c>
      <c r="C146" s="11" t="s">
        <v>39</v>
      </c>
      <c r="D146" s="11" t="s">
        <v>74</v>
      </c>
      <c r="E146" s="11" t="s">
        <v>28</v>
      </c>
      <c r="F146" s="11" t="s">
        <v>21</v>
      </c>
      <c r="G146" s="11">
        <v>536</v>
      </c>
      <c r="H146" s="11">
        <v>10</v>
      </c>
      <c r="I146" s="11">
        <v>30</v>
      </c>
      <c r="J146" s="11">
        <v>3.72</v>
      </c>
    </row>
    <row r="147" spans="1:10" x14ac:dyDescent="0.25">
      <c r="A147" s="11">
        <v>18</v>
      </c>
      <c r="B147" s="12" t="s">
        <v>456</v>
      </c>
      <c r="C147" s="11" t="s">
        <v>24</v>
      </c>
      <c r="D147" s="11" t="s">
        <v>74</v>
      </c>
      <c r="E147" s="11" t="s">
        <v>28</v>
      </c>
      <c r="F147" s="11" t="s">
        <v>21</v>
      </c>
      <c r="G147" s="11">
        <v>526</v>
      </c>
      <c r="H147" s="11">
        <v>12</v>
      </c>
      <c r="I147" s="11">
        <v>19</v>
      </c>
      <c r="J147" s="11">
        <v>3.65</v>
      </c>
    </row>
    <row r="148" spans="1:10" x14ac:dyDescent="0.25">
      <c r="A148" s="11">
        <v>19</v>
      </c>
      <c r="B148" s="12" t="s">
        <v>457</v>
      </c>
      <c r="C148" s="11" t="s">
        <v>27</v>
      </c>
      <c r="D148" s="11" t="s">
        <v>74</v>
      </c>
      <c r="E148" s="11" t="s">
        <v>28</v>
      </c>
      <c r="F148" s="11" t="s">
        <v>21</v>
      </c>
      <c r="G148" s="11">
        <v>511</v>
      </c>
      <c r="H148" s="11">
        <v>11</v>
      </c>
      <c r="I148" s="11">
        <v>27</v>
      </c>
      <c r="J148" s="11">
        <v>3.55</v>
      </c>
    </row>
    <row r="149" spans="1:10" x14ac:dyDescent="0.25">
      <c r="A149" s="11">
        <v>20</v>
      </c>
      <c r="B149" s="12" t="s">
        <v>458</v>
      </c>
      <c r="C149" s="11" t="s">
        <v>76</v>
      </c>
      <c r="D149" s="11" t="s">
        <v>74</v>
      </c>
      <c r="E149" s="11" t="s">
        <v>28</v>
      </c>
      <c r="F149" s="11" t="s">
        <v>21</v>
      </c>
      <c r="G149" s="11">
        <v>499</v>
      </c>
      <c r="H149" s="11">
        <v>8</v>
      </c>
      <c r="I149" s="11">
        <v>28</v>
      </c>
      <c r="J149" s="11">
        <v>3.47</v>
      </c>
    </row>
    <row r="150" spans="1:10" x14ac:dyDescent="0.25">
      <c r="A150" s="11">
        <v>21</v>
      </c>
      <c r="B150" s="12" t="s">
        <v>459</v>
      </c>
      <c r="C150" s="11" t="s">
        <v>64</v>
      </c>
      <c r="D150" s="11" t="s">
        <v>74</v>
      </c>
      <c r="E150" s="11" t="s">
        <v>28</v>
      </c>
      <c r="F150" s="11" t="s">
        <v>21</v>
      </c>
      <c r="G150" s="11">
        <v>487</v>
      </c>
      <c r="H150" s="11">
        <v>11</v>
      </c>
      <c r="I150" s="11">
        <v>21</v>
      </c>
      <c r="J150" s="11">
        <v>3.38</v>
      </c>
    </row>
    <row r="151" spans="1:10" x14ac:dyDescent="0.25">
      <c r="A151" s="11">
        <v>22</v>
      </c>
      <c r="B151" s="12" t="s">
        <v>460</v>
      </c>
      <c r="C151" s="11" t="s">
        <v>27</v>
      </c>
      <c r="D151" s="11" t="s">
        <v>74</v>
      </c>
      <c r="E151" s="11" t="s">
        <v>28</v>
      </c>
      <c r="F151" s="11" t="s">
        <v>21</v>
      </c>
      <c r="G151" s="11">
        <v>483</v>
      </c>
      <c r="H151" s="11">
        <v>16</v>
      </c>
      <c r="I151" s="11">
        <v>18</v>
      </c>
      <c r="J151" s="11">
        <v>3.35</v>
      </c>
    </row>
    <row r="152" spans="1:10" x14ac:dyDescent="0.25">
      <c r="A152" s="11">
        <v>23</v>
      </c>
      <c r="B152" s="12" t="s">
        <v>461</v>
      </c>
      <c r="C152" s="11" t="s">
        <v>67</v>
      </c>
      <c r="D152" s="11" t="s">
        <v>74</v>
      </c>
      <c r="E152" s="11" t="s">
        <v>28</v>
      </c>
      <c r="F152" s="11" t="s">
        <v>21</v>
      </c>
      <c r="G152" s="11">
        <v>397</v>
      </c>
      <c r="H152" s="11">
        <v>5</v>
      </c>
      <c r="I152" s="11">
        <v>14</v>
      </c>
      <c r="J152" s="11">
        <v>2.76</v>
      </c>
    </row>
    <row r="153" spans="1:10" x14ac:dyDescent="0.25">
      <c r="A153" s="11">
        <v>24</v>
      </c>
      <c r="B153" s="11" t="s">
        <v>462</v>
      </c>
      <c r="C153" s="11" t="s">
        <v>344</v>
      </c>
      <c r="D153" s="11" t="s">
        <v>74</v>
      </c>
      <c r="E153" s="11" t="s">
        <v>28</v>
      </c>
      <c r="F153" s="11" t="s">
        <v>21</v>
      </c>
      <c r="G153" s="11">
        <v>343</v>
      </c>
      <c r="H153" s="11">
        <v>3</v>
      </c>
      <c r="I153" s="11">
        <v>10</v>
      </c>
      <c r="J153" s="11">
        <v>2.38</v>
      </c>
    </row>
  </sheetData>
  <sortState xmlns:xlrd2="http://schemas.microsoft.com/office/spreadsheetml/2017/richdata2" ref="A21:H35">
    <sortCondition ref="G26"/>
  </sortState>
  <hyperlinks>
    <hyperlink ref="B3" r:id="rId1" display="https://resultat.bagskytte.se/Archer/Details/130379" xr:uid="{00000000-0004-0000-0100-000000000000}"/>
    <hyperlink ref="B4" r:id="rId2" display="https://resultat.bagskytte.se/Archer/Details/229602" xr:uid="{00000000-0004-0000-0100-000001000000}"/>
    <hyperlink ref="B5" r:id="rId3" display="https://resultat.bagskytte.se/Archer/Details/1548400" xr:uid="{00000000-0004-0000-0100-000002000000}"/>
    <hyperlink ref="B6" r:id="rId4" display="https://resultat.bagskytte.se/Archer/Details/1067829" xr:uid="{00000000-0004-0000-0100-000003000000}"/>
    <hyperlink ref="B7" r:id="rId5" display="https://resultat.bagskytte.se/Archer/Details/1452457" xr:uid="{00000000-0004-0000-0100-000004000000}"/>
    <hyperlink ref="B8" r:id="rId6" display="https://resultat.bagskytte.se/Archer/Details/1587313" xr:uid="{00000000-0004-0000-0100-000005000000}"/>
    <hyperlink ref="B9" r:id="rId7" display="https://resultat.bagskytte.se/Archer/Details/290794" xr:uid="{00000000-0004-0000-0100-000006000000}"/>
    <hyperlink ref="B10" r:id="rId8" display="https://resultat.bagskytte.se/Archer/Details/2129986" xr:uid="{00000000-0004-0000-0100-000007000000}"/>
    <hyperlink ref="B11" r:id="rId9" display="https://resultat.bagskytte.se/Archer/Details/988530" xr:uid="{00000000-0004-0000-0100-000008000000}"/>
    <hyperlink ref="B12" r:id="rId10" display="https://resultat.bagskytte.se/Archer/Details/3542259" xr:uid="{00000000-0004-0000-0100-000009000000}"/>
    <hyperlink ref="B13" r:id="rId11" display="https://resultat.bagskytte.se/Archer/Details/1097480" xr:uid="{00000000-0004-0000-0100-00000A000000}"/>
    <hyperlink ref="B14" r:id="rId12" display="https://resultat.bagskytte.se/Archer/Details/475585" xr:uid="{00000000-0004-0000-0100-00000B000000}"/>
    <hyperlink ref="B15" r:id="rId13" display="https://resultat.bagskytte.se/Archer/Details/2586" xr:uid="{00000000-0004-0000-0100-00000C000000}"/>
    <hyperlink ref="B16" r:id="rId14" display="https://resultat.bagskytte.se/Archer/Details/398551" xr:uid="{00000000-0004-0000-0100-00000D000000}"/>
    <hyperlink ref="B17" r:id="rId15" display="https://resultat.bagskytte.se/Archer/Details/1899257" xr:uid="{00000000-0004-0000-0100-00000E000000}"/>
    <hyperlink ref="B18" r:id="rId16" display="https://resultat.bagskytte.se/Archer/Details/951516" xr:uid="{00000000-0004-0000-0100-00000F000000}"/>
    <hyperlink ref="B19" r:id="rId17" display="https://resultat.bagskytte.se/Archer/Details/326414" xr:uid="{00000000-0004-0000-0100-000010000000}"/>
    <hyperlink ref="B20" r:id="rId18" display="https://resultat.bagskytte.se/Archer/Details/129484" xr:uid="{00000000-0004-0000-0100-000011000000}"/>
    <hyperlink ref="B21" r:id="rId19" display="https://resultat.bagskytte.se/Archer/Details/2929852" xr:uid="{00000000-0004-0000-0100-000012000000}"/>
    <hyperlink ref="B22" r:id="rId20" display="https://resultat.bagskytte.se/Archer/Details/1278263" xr:uid="{00000000-0004-0000-0100-000013000000}"/>
    <hyperlink ref="B23" r:id="rId21" display="https://resultat.bagskytte.se/Archer/Details/693183" xr:uid="{00000000-0004-0000-0100-000014000000}"/>
    <hyperlink ref="B24" r:id="rId22" display="https://resultat.bagskytte.se/Archer/Details/126958" xr:uid="{00000000-0004-0000-0100-000015000000}"/>
    <hyperlink ref="B25" r:id="rId23" display="https://resultat.bagskytte.se/Archer/Details/126965" xr:uid="{00000000-0004-0000-0100-000016000000}"/>
    <hyperlink ref="B26" r:id="rId24" display="https://resultat.bagskytte.se/Archer/Details/130104" xr:uid="{00000000-0004-0000-0100-000017000000}"/>
    <hyperlink ref="B27" r:id="rId25" display="https://resultat.bagskytte.se/Archer/Details/3196765" xr:uid="{00000000-0004-0000-0100-000018000000}"/>
    <hyperlink ref="B28" r:id="rId26" display="https://resultat.bagskytte.se/Archer/Details/129471" xr:uid="{00000000-0004-0000-0100-000019000000}"/>
    <hyperlink ref="B29" r:id="rId27" display="https://resultat.bagskytte.se/Archer/Details/785974" xr:uid="{00000000-0004-0000-0100-00001A000000}"/>
    <hyperlink ref="B30" r:id="rId28" display="https://resultat.bagskytte.se/Archer/Details/130308" xr:uid="{00000000-0004-0000-0100-00001B000000}"/>
    <hyperlink ref="B31" r:id="rId29" display="https://resultat.bagskytte.se/Archer/Details/1492274" xr:uid="{00000000-0004-0000-0100-00001C000000}"/>
    <hyperlink ref="B33" r:id="rId30" display="https://resultat.bagskytte.se/Archer/Details/1595495" xr:uid="{00000000-0004-0000-0100-00001D000000}"/>
    <hyperlink ref="B34" r:id="rId31" display="https://resultat.bagskytte.se/Archer/Details/130003" xr:uid="{00000000-0004-0000-0100-00001E000000}"/>
    <hyperlink ref="B35" r:id="rId32" display="https://resultat.bagskytte.se/Archer/Details/2178531" xr:uid="{00000000-0004-0000-0100-00001F000000}"/>
    <hyperlink ref="B36" r:id="rId33" display="https://resultat.bagskytte.se/Archer/Details/2809355" xr:uid="{00000000-0004-0000-0100-000020000000}"/>
    <hyperlink ref="B37" r:id="rId34" display="https://resultat.bagskytte.se/Archer/Details/1564215" xr:uid="{00000000-0004-0000-0100-000021000000}"/>
    <hyperlink ref="B38" r:id="rId35" display="https://resultat.bagskytte.se/Archer/Details/1150370" xr:uid="{00000000-0004-0000-0100-000022000000}"/>
    <hyperlink ref="B39" r:id="rId36" display="https://resultat.bagskytte.se/Archer/Details/1609210" xr:uid="{00000000-0004-0000-0100-000023000000}"/>
    <hyperlink ref="B40" r:id="rId37" display="https://resultat.bagskytte.se/Archer/Details/1446118" xr:uid="{00000000-0004-0000-0100-000024000000}"/>
    <hyperlink ref="B41" r:id="rId38" display="https://resultat.bagskytte.se/Archer/Details/3663808" xr:uid="{00000000-0004-0000-0100-000025000000}"/>
    <hyperlink ref="B42" r:id="rId39" display="https://resultat.bagskytte.se/Archer/Details/2601473" xr:uid="{00000000-0004-0000-0100-000026000000}"/>
    <hyperlink ref="B43" r:id="rId40" display="https://resultat.bagskytte.se/Archer/Details/495530" xr:uid="{00000000-0004-0000-0100-000027000000}"/>
    <hyperlink ref="B44" r:id="rId41" display="https://resultat.bagskytte.se/Archer/Details/1609531" xr:uid="{00000000-0004-0000-0100-000028000000}"/>
    <hyperlink ref="B45" r:id="rId42" display="https://resultat.bagskytte.se/Archer/Details/2945634" xr:uid="{00000000-0004-0000-0100-000029000000}"/>
    <hyperlink ref="B46" r:id="rId43" display="https://resultat.bagskytte.se/Archer/Details/105624" xr:uid="{00000000-0004-0000-0100-00002A000000}"/>
    <hyperlink ref="B47" r:id="rId44" display="https://resultat.bagskytte.se/Archer/Details/1585314" xr:uid="{00000000-0004-0000-0100-00002B000000}"/>
    <hyperlink ref="B48" r:id="rId45" display="https://resultat.bagskytte.se/Archer/Details/129925" xr:uid="{00000000-0004-0000-0100-00002C000000}"/>
    <hyperlink ref="B49" r:id="rId46" display="https://resultat.bagskytte.se/Archer/Details/129943" xr:uid="{00000000-0004-0000-0100-00002D000000}"/>
    <hyperlink ref="B50" r:id="rId47" display="https://resultat.bagskytte.se/Archer/Details/398522" xr:uid="{00000000-0004-0000-0100-00002E000000}"/>
    <hyperlink ref="B51" r:id="rId48" display="https://resultat.bagskytte.se/Archer/Details/439321" xr:uid="{00000000-0004-0000-0100-00002F000000}"/>
    <hyperlink ref="B52" r:id="rId49" display="https://resultat.bagskytte.se/Archer/Details/1013340" xr:uid="{00000000-0004-0000-0100-000030000000}"/>
    <hyperlink ref="B53" r:id="rId50" display="https://resultat.bagskytte.se/Archer/Details/2375912" xr:uid="{00000000-0004-0000-0100-000031000000}"/>
    <hyperlink ref="B54" r:id="rId51" display="https://resultat.bagskytte.se/Archer/Details/822233" xr:uid="{00000000-0004-0000-0100-000032000000}"/>
    <hyperlink ref="B55" r:id="rId52" display="https://resultat.bagskytte.se/Archer/Details/127025" xr:uid="{00000000-0004-0000-0100-000033000000}"/>
    <hyperlink ref="B56" r:id="rId53" display="https://resultat.bagskytte.se/Archer/Details/437910" xr:uid="{00000000-0004-0000-0100-000034000000}"/>
    <hyperlink ref="B57" r:id="rId54" display="https://resultat.bagskytte.se/Archer/Details/566953" xr:uid="{00000000-0004-0000-0100-000035000000}"/>
    <hyperlink ref="B58" r:id="rId55" display="https://resultat.bagskytte.se/Archer/Details/99840" xr:uid="{00000000-0004-0000-0100-000036000000}"/>
    <hyperlink ref="B59" r:id="rId56" display="https://resultat.bagskytte.se/Archer/Details/903551" xr:uid="{00000000-0004-0000-0100-000037000000}"/>
    <hyperlink ref="B60" r:id="rId57" display="https://resultat.bagskytte.se/Archer/Details/825287" xr:uid="{00000000-0004-0000-0100-000038000000}"/>
    <hyperlink ref="B61" r:id="rId58" display="https://resultat.bagskytte.se/Archer/Details/129553" xr:uid="{00000000-0004-0000-0100-000039000000}"/>
    <hyperlink ref="B62" r:id="rId59" display="https://resultat.bagskytte.se/Archer/Details/545270" xr:uid="{00000000-0004-0000-0100-00003A000000}"/>
    <hyperlink ref="B63" r:id="rId60" display="https://resultat.bagskytte.se/Archer/Details/3853099" xr:uid="{00000000-0004-0000-0100-00003B000000}"/>
    <hyperlink ref="B64" r:id="rId61" display="https://resultat.bagskytte.se/Archer/Details/129956" xr:uid="{00000000-0004-0000-0100-00003C000000}"/>
    <hyperlink ref="B65" r:id="rId62" display="https://resultat.bagskytte.se/Archer/Details/750429" xr:uid="{00000000-0004-0000-0100-00003D000000}"/>
    <hyperlink ref="B66" r:id="rId63" display="https://resultat.bagskytte.se/Archer/Details/127194" xr:uid="{00000000-0004-0000-0100-00003E000000}"/>
    <hyperlink ref="B67" r:id="rId64" display="https://resultat.bagskytte.se/Archer/Details/128024" xr:uid="{00000000-0004-0000-0100-00003F000000}"/>
    <hyperlink ref="B68" r:id="rId65" display="https://resultat.bagskytte.se/Archer/Details/129381" xr:uid="{00000000-0004-0000-0100-000040000000}"/>
    <hyperlink ref="B69" r:id="rId66" display="https://resultat.bagskytte.se/Archer/Details/1044609" xr:uid="{00000000-0004-0000-0100-000041000000}"/>
    <hyperlink ref="B70" r:id="rId67" display="https://resultat.bagskytte.se/Archer/Details/130378" xr:uid="{00000000-0004-0000-0100-000042000000}"/>
    <hyperlink ref="B71" r:id="rId68" display="https://resultat.bagskytte.se/Archer/Details/128486" xr:uid="{00000000-0004-0000-0100-000043000000}"/>
    <hyperlink ref="B72" r:id="rId69" display="https://resultat.bagskytte.se/Archer/Details/1606252" xr:uid="{00000000-0004-0000-0100-000044000000}"/>
    <hyperlink ref="B73" r:id="rId70" display="https://resultat.bagskytte.se/Archer/Details/2494804" xr:uid="{00000000-0004-0000-0100-000045000000}"/>
    <hyperlink ref="B74" r:id="rId71" display="https://resultat.bagskytte.se/Archer/Details/128463" xr:uid="{00000000-0004-0000-0100-000046000000}"/>
    <hyperlink ref="B75" r:id="rId72" display="https://resultat.bagskytte.se/Archer/Details/248242" xr:uid="{00000000-0004-0000-0100-000047000000}"/>
    <hyperlink ref="B76" r:id="rId73" display="https://resultat.bagskytte.se/Archer/Details/587882" xr:uid="{00000000-0004-0000-0100-000048000000}"/>
    <hyperlink ref="B77" r:id="rId74" display="https://resultat.bagskytte.se/Archer/Details/374074" xr:uid="{00000000-0004-0000-0100-000049000000}"/>
    <hyperlink ref="B78" r:id="rId75" display="https://resultat.bagskytte.se/Archer/Details/1557046" xr:uid="{00000000-0004-0000-0100-00004A000000}"/>
    <hyperlink ref="B79" r:id="rId76" display="https://resultat.bagskytte.se/Archer/Details/1930466" xr:uid="{00000000-0004-0000-0100-00004B000000}"/>
    <hyperlink ref="B80" r:id="rId77" display="https://resultat.bagskytte.se/Archer/Details/128074" xr:uid="{00000000-0004-0000-0100-00004C000000}"/>
    <hyperlink ref="B81" r:id="rId78" display="https://resultat.bagskytte.se/Archer/Details/809551" xr:uid="{00000000-0004-0000-0100-00004D000000}"/>
    <hyperlink ref="B82" r:id="rId79" display="https://resultat.bagskytte.se/Archer/Details/1687740" xr:uid="{00000000-0004-0000-0100-00004E000000}"/>
    <hyperlink ref="B83" r:id="rId80" display="https://resultat.bagskytte.se/Archer/Details/754885" xr:uid="{00000000-0004-0000-0100-00004F000000}"/>
    <hyperlink ref="B84" r:id="rId81" display="https://resultat.bagskytte.se/Archer/Details/1573239" xr:uid="{00000000-0004-0000-0100-000050000000}"/>
    <hyperlink ref="B85" r:id="rId82" display="https://resultat.bagskytte.se/Archer/Details/699806" xr:uid="{00000000-0004-0000-0100-000051000000}"/>
    <hyperlink ref="B86" r:id="rId83" display="https://resultat.bagskytte.se/Archer/Details/2800616" xr:uid="{00000000-0004-0000-0100-000052000000}"/>
    <hyperlink ref="B87" r:id="rId84" display="https://resultat.bagskytte.se/Archer/Details/1625389" xr:uid="{00000000-0004-0000-0100-000053000000}"/>
    <hyperlink ref="B88" r:id="rId85" display="https://resultat.bagskytte.se/Archer/Details/2089715" xr:uid="{00000000-0004-0000-0100-000054000000}"/>
    <hyperlink ref="B89" r:id="rId86" display="https://resultat.bagskytte.se/Archer/Details/2273509" xr:uid="{00000000-0004-0000-0100-000055000000}"/>
    <hyperlink ref="B90" r:id="rId87" display="https://resultat.bagskytte.se/Archer/Details/573813" xr:uid="{00000000-0004-0000-0100-000056000000}"/>
    <hyperlink ref="B91" r:id="rId88" display="https://resultat.bagskytte.se/Archer/Details/1875764" xr:uid="{00000000-0004-0000-0100-000057000000}"/>
    <hyperlink ref="B92" r:id="rId89" display="https://resultat.bagskytte.se/Archer/Details/2921179" xr:uid="{00000000-0004-0000-0100-000058000000}"/>
    <hyperlink ref="B93" r:id="rId90" display="https://resultat.bagskytte.se/Archer/Details/338944" xr:uid="{00000000-0004-0000-0100-000059000000}"/>
    <hyperlink ref="B94" r:id="rId91" display="https://resultat.bagskytte.se/Archer/Details/1556426" xr:uid="{00000000-0004-0000-0100-00005A000000}"/>
    <hyperlink ref="B95" r:id="rId92" display="https://resultat.bagskytte.se/Archer/Details/2315176" xr:uid="{00000000-0004-0000-0100-00005B000000}"/>
    <hyperlink ref="B96" r:id="rId93" display="https://resultat.bagskytte.se/Archer/Details/127792" xr:uid="{00000000-0004-0000-0100-00005C000000}"/>
    <hyperlink ref="B97" r:id="rId94" display="https://resultat.bagskytte.se/Archer/Details/130518" xr:uid="{00000000-0004-0000-0100-00005D000000}"/>
    <hyperlink ref="B98" r:id="rId95" display="https://resultat.bagskytte.se/Archer/Details/129506" xr:uid="{00000000-0004-0000-0100-00005E000000}"/>
    <hyperlink ref="B99" r:id="rId96" display="https://resultat.bagskytte.se/Archer/Details/1016564" xr:uid="{00000000-0004-0000-0100-00005F000000}"/>
    <hyperlink ref="B100" r:id="rId97" display="https://resultat.bagskytte.se/Archer/Details/130485" xr:uid="{00000000-0004-0000-0100-000060000000}"/>
    <hyperlink ref="B101" r:id="rId98" display="https://resultat.bagskytte.se/Archer/Details/492227" xr:uid="{00000000-0004-0000-0100-000061000000}"/>
    <hyperlink ref="B102" r:id="rId99" display="https://resultat.bagskytte.se/Archer/Details/1987950" xr:uid="{00000000-0004-0000-0100-000062000000}"/>
    <hyperlink ref="B103" r:id="rId100" display="https://resultat.bagskytte.se/Archer/Details/1632825" xr:uid="{00000000-0004-0000-0100-000063000000}"/>
    <hyperlink ref="B104" r:id="rId101" display="https://resultat.bagskytte.se/Archer/Details/129841" xr:uid="{00000000-0004-0000-0100-000064000000}"/>
    <hyperlink ref="B105" r:id="rId102" display="https://resultat.bagskytte.se/Archer/Details/129491" xr:uid="{00000000-0004-0000-0100-000065000000}"/>
    <hyperlink ref="B106" r:id="rId103" display="https://resultat.bagskytte.se/Archer/Details/545310" xr:uid="{00000000-0004-0000-0100-000066000000}"/>
    <hyperlink ref="B107" r:id="rId104" display="https://resultat.bagskytte.se/Archer/Details/740586" xr:uid="{00000000-0004-0000-0100-000067000000}"/>
    <hyperlink ref="B108" r:id="rId105" display="https://resultat.bagskytte.se/Archer/Details/129775" xr:uid="{00000000-0004-0000-0100-000068000000}"/>
    <hyperlink ref="B109" r:id="rId106" display="https://resultat.bagskytte.se/Archer/Details/740583" xr:uid="{00000000-0004-0000-0100-000069000000}"/>
    <hyperlink ref="B110" r:id="rId107" display="https://resultat.bagskytte.se/Archer/Details/1609194" xr:uid="{00000000-0004-0000-0100-00006A000000}"/>
    <hyperlink ref="B111" r:id="rId108" display="https://resultat.bagskytte.se/Archer/Details/128252" xr:uid="{00000000-0004-0000-0100-00006B000000}"/>
    <hyperlink ref="B112" r:id="rId109" display="https://resultat.bagskytte.se/Archer/Details/3203506" xr:uid="{00000000-0004-0000-0100-00006C000000}"/>
    <hyperlink ref="B113" r:id="rId110" display="https://resultat.bagskytte.se/Archer/Details/9299" xr:uid="{00000000-0004-0000-0100-00006D000000}"/>
    <hyperlink ref="B114" r:id="rId111" display="https://resultat.bagskytte.se/Archer/Details/173981" xr:uid="{00000000-0004-0000-0100-00006E000000}"/>
    <hyperlink ref="B115" r:id="rId112" display="https://resultat.bagskytte.se/Archer/Details/2754551" xr:uid="{00000000-0004-0000-0100-00006F000000}"/>
    <hyperlink ref="B116" r:id="rId113" display="https://resultat.bagskytte.se/Archer/Details/743456" xr:uid="{00000000-0004-0000-0100-000070000000}"/>
    <hyperlink ref="B117" r:id="rId114" display="https://resultat.bagskytte.se/Archer/Details/564767" xr:uid="{00000000-0004-0000-0100-000071000000}"/>
    <hyperlink ref="B118" r:id="rId115" display="https://resultat.bagskytte.se/Archer/Details/609858" xr:uid="{00000000-0004-0000-0100-000072000000}"/>
    <hyperlink ref="B119" r:id="rId116" display="https://resultat.bagskytte.se/Archer/Details/523508" xr:uid="{00000000-0004-0000-0100-000073000000}"/>
    <hyperlink ref="B120" r:id="rId117" display="https://resultat.bagskytte.se/Archer/Details/130065" xr:uid="{00000000-0004-0000-0100-000074000000}"/>
    <hyperlink ref="B121" r:id="rId118" display="https://resultat.bagskytte.se/Archer/Details/506837" xr:uid="{00000000-0004-0000-0100-000075000000}"/>
    <hyperlink ref="B122" r:id="rId119" display="https://resultat.bagskytte.se/Archer/Details/1574929" xr:uid="{00000000-0004-0000-0100-000076000000}"/>
    <hyperlink ref="B123" r:id="rId120" display="https://resultat.bagskytte.se/Archer/Details/130458" xr:uid="{00000000-0004-0000-0100-000077000000}"/>
    <hyperlink ref="B124" r:id="rId121" display="https://resultat.bagskytte.se/Archer/Details/398524" xr:uid="{00000000-0004-0000-0100-000078000000}"/>
    <hyperlink ref="B125" r:id="rId122" display="https://resultat.bagskytte.se/Archer/Details/327246" xr:uid="{00000000-0004-0000-0100-000079000000}"/>
    <hyperlink ref="B126" r:id="rId123" display="https://resultat.bagskytte.se/Archer/Details/474457" xr:uid="{00000000-0004-0000-0100-00007A000000}"/>
    <hyperlink ref="B127" r:id="rId124" display="https://resultat.bagskytte.se/Archer/Details/129456" xr:uid="{00000000-0004-0000-0100-00007B000000}"/>
    <hyperlink ref="B128" r:id="rId125" display="https://resultat.bagskytte.se/Archer/Details/857368" xr:uid="{00000000-0004-0000-0100-00007C000000}"/>
    <hyperlink ref="B129" r:id="rId126" display="https://resultat.bagskytte.se/Archer/Details/931382" xr:uid="{00000000-0004-0000-0100-00007D000000}"/>
    <hyperlink ref="B130" r:id="rId127" display="https://resultat.bagskytte.se/Archer/Details/370494" xr:uid="{00000000-0004-0000-0100-00007E000000}"/>
    <hyperlink ref="B131" r:id="rId128" display="https://resultat.bagskytte.se/Archer/Details/101913" xr:uid="{00000000-0004-0000-0100-00007F000000}"/>
    <hyperlink ref="B132" r:id="rId129" display="https://resultat.bagskytte.se/Archer/Details/130340" xr:uid="{00000000-0004-0000-0100-000080000000}"/>
    <hyperlink ref="B133" r:id="rId130" display="https://resultat.bagskytte.se/Archer/Details/375347" xr:uid="{00000000-0004-0000-0100-000081000000}"/>
    <hyperlink ref="B134" r:id="rId131" display="https://resultat.bagskytte.se/Archer/Details/127051" xr:uid="{00000000-0004-0000-0100-000082000000}"/>
    <hyperlink ref="B135" r:id="rId132" display="https://resultat.bagskytte.se/Archer/Details/1544036" xr:uid="{00000000-0004-0000-0100-000083000000}"/>
    <hyperlink ref="B136" r:id="rId133" display="https://resultat.bagskytte.se/Archer/Details/1548317" xr:uid="{00000000-0004-0000-0100-000084000000}"/>
    <hyperlink ref="B137" r:id="rId134" display="https://resultat.bagskytte.se/Archer/Details/128143" xr:uid="{00000000-0004-0000-0100-000085000000}"/>
    <hyperlink ref="B138" r:id="rId135" display="https://resultat.bagskytte.se/Archer/Details/130009" xr:uid="{00000000-0004-0000-0100-000086000000}"/>
    <hyperlink ref="B139" r:id="rId136" display="https://resultat.bagskytte.se/Archer/Details/126954" xr:uid="{00000000-0004-0000-0100-000087000000}"/>
    <hyperlink ref="B140" r:id="rId137" display="https://resultat.bagskytte.se/Archer/Details/398450" xr:uid="{00000000-0004-0000-0100-000088000000}"/>
    <hyperlink ref="B141" r:id="rId138" display="https://resultat.bagskytte.se/Archer/Details/126817" xr:uid="{00000000-0004-0000-0100-000089000000}"/>
    <hyperlink ref="B142" r:id="rId139" display="https://resultat.bagskytte.se/Archer/Details/1352145" xr:uid="{00000000-0004-0000-0100-00008A000000}"/>
    <hyperlink ref="B143" r:id="rId140" display="https://resultat.bagskytte.se/Archer/Details/1373908" xr:uid="{00000000-0004-0000-0100-00008B000000}"/>
    <hyperlink ref="B144" r:id="rId141" display="https://resultat.bagskytte.se/Archer/Details/1575766" xr:uid="{00000000-0004-0000-0100-00008C000000}"/>
    <hyperlink ref="B146" r:id="rId142" display="https://resultat.bagskytte.se/Archer/Details/1867369" xr:uid="{00000000-0004-0000-0100-00008D000000}"/>
    <hyperlink ref="B147" r:id="rId143" display="https://resultat.bagskytte.se/Archer/Details/2176009" xr:uid="{00000000-0004-0000-0100-00008E000000}"/>
    <hyperlink ref="B148" r:id="rId144" display="https://resultat.bagskytte.se/Archer/Details/2259715" xr:uid="{00000000-0004-0000-0100-00008F000000}"/>
    <hyperlink ref="B149" r:id="rId145" display="https://resultat.bagskytte.se/Archer/Details/63891" xr:uid="{00000000-0004-0000-0100-000090000000}"/>
    <hyperlink ref="B150" r:id="rId146" display="https://resultat.bagskytte.se/Archer/Details/2925305" xr:uid="{00000000-0004-0000-0100-000091000000}"/>
    <hyperlink ref="B151" r:id="rId147" display="https://resultat.bagskytte.se/Archer/Details/531197" xr:uid="{00000000-0004-0000-0100-000092000000}"/>
    <hyperlink ref="B152" r:id="rId148" display="https://resultat.bagskytte.se/Archer/Details/2144566" xr:uid="{00000000-0004-0000-0100-000093000000}"/>
  </hyperlinks>
  <pageMargins left="0.7" right="0.7" top="0.75" bottom="0.75" header="0.3" footer="0.3"/>
  <pageSetup paperSize="9" orientation="portrait" r:id="rId14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7"/>
  <sheetViews>
    <sheetView workbookViewId="0">
      <selection activeCell="K33" sqref="K33"/>
    </sheetView>
  </sheetViews>
  <sheetFormatPr defaultRowHeight="15" x14ac:dyDescent="0.25"/>
  <cols>
    <col min="1" max="1" width="3" bestFit="1" customWidth="1"/>
    <col min="2" max="2" width="25.140625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3" spans="1:10" x14ac:dyDescent="0.25">
      <c r="A3" s="11">
        <v>1</v>
      </c>
      <c r="B3" s="12" t="s">
        <v>190</v>
      </c>
      <c r="C3" s="11" t="s">
        <v>42</v>
      </c>
      <c r="D3" s="11" t="s">
        <v>19</v>
      </c>
      <c r="E3" s="11" t="s">
        <v>81</v>
      </c>
      <c r="F3" s="11" t="s">
        <v>21</v>
      </c>
      <c r="G3" s="11">
        <v>287</v>
      </c>
      <c r="H3" s="11">
        <v>3</v>
      </c>
      <c r="I3" s="11">
        <v>10</v>
      </c>
      <c r="J3" s="11">
        <v>3.99</v>
      </c>
    </row>
    <row r="4" spans="1:10" x14ac:dyDescent="0.25">
      <c r="A4" s="11">
        <v>2</v>
      </c>
      <c r="B4" s="12" t="s">
        <v>191</v>
      </c>
      <c r="C4" s="11" t="s">
        <v>42</v>
      </c>
      <c r="D4" s="11" t="s">
        <v>19</v>
      </c>
      <c r="E4" s="11" t="s">
        <v>81</v>
      </c>
      <c r="F4" s="11" t="s">
        <v>21</v>
      </c>
      <c r="G4" s="11">
        <v>278</v>
      </c>
      <c r="H4" s="11">
        <v>8</v>
      </c>
      <c r="I4" s="11">
        <v>11</v>
      </c>
      <c r="J4" s="11">
        <v>3.86</v>
      </c>
    </row>
    <row r="5" spans="1:10" x14ac:dyDescent="0.25">
      <c r="A5" s="11">
        <v>3</v>
      </c>
      <c r="B5" s="12" t="s">
        <v>192</v>
      </c>
      <c r="C5" s="11" t="s">
        <v>47</v>
      </c>
      <c r="D5" s="11" t="s">
        <v>19</v>
      </c>
      <c r="E5" s="11" t="s">
        <v>81</v>
      </c>
      <c r="F5" s="11" t="s">
        <v>21</v>
      </c>
      <c r="G5" s="11">
        <v>271</v>
      </c>
      <c r="H5" s="11">
        <v>5</v>
      </c>
      <c r="I5" s="11">
        <v>13</v>
      </c>
      <c r="J5" s="11">
        <v>3.76</v>
      </c>
    </row>
    <row r="6" spans="1:10" x14ac:dyDescent="0.25">
      <c r="A6" s="11">
        <v>4</v>
      </c>
      <c r="B6" s="12" t="s">
        <v>193</v>
      </c>
      <c r="C6" s="11" t="s">
        <v>31</v>
      </c>
      <c r="D6" s="11" t="s">
        <v>19</v>
      </c>
      <c r="E6" s="11" t="s">
        <v>81</v>
      </c>
      <c r="F6" s="11" t="s">
        <v>21</v>
      </c>
      <c r="G6" s="11">
        <v>268</v>
      </c>
      <c r="H6" s="11">
        <v>9</v>
      </c>
      <c r="I6" s="11">
        <v>15</v>
      </c>
      <c r="J6" s="11">
        <v>3.72</v>
      </c>
    </row>
    <row r="7" spans="1:10" x14ac:dyDescent="0.25">
      <c r="A7" s="11">
        <v>5</v>
      </c>
      <c r="B7" s="12" t="s">
        <v>194</v>
      </c>
      <c r="C7" s="11" t="s">
        <v>75</v>
      </c>
      <c r="D7" s="11" t="s">
        <v>19</v>
      </c>
      <c r="E7" s="11" t="s">
        <v>81</v>
      </c>
      <c r="F7" s="11" t="s">
        <v>21</v>
      </c>
      <c r="G7" s="11">
        <v>267</v>
      </c>
      <c r="H7" s="11">
        <v>5</v>
      </c>
      <c r="I7" s="11">
        <v>14</v>
      </c>
      <c r="J7" s="11">
        <v>3.71</v>
      </c>
    </row>
    <row r="8" spans="1:10" x14ac:dyDescent="0.25">
      <c r="A8" s="11">
        <v>6</v>
      </c>
      <c r="B8" s="12" t="s">
        <v>195</v>
      </c>
      <c r="C8" s="11" t="s">
        <v>47</v>
      </c>
      <c r="D8" s="11" t="s">
        <v>19</v>
      </c>
      <c r="E8" s="11" t="s">
        <v>81</v>
      </c>
      <c r="F8" s="11" t="s">
        <v>21</v>
      </c>
      <c r="G8" s="11">
        <v>258</v>
      </c>
      <c r="H8" s="11">
        <v>3</v>
      </c>
      <c r="I8" s="11">
        <v>15</v>
      </c>
      <c r="J8" s="11">
        <v>3.58</v>
      </c>
    </row>
    <row r="9" spans="1:10" x14ac:dyDescent="0.25">
      <c r="A9" s="11">
        <v>7</v>
      </c>
      <c r="B9" s="12" t="s">
        <v>196</v>
      </c>
      <c r="C9" s="11" t="s">
        <v>47</v>
      </c>
      <c r="D9" s="11" t="s">
        <v>19</v>
      </c>
      <c r="E9" s="11" t="s">
        <v>81</v>
      </c>
      <c r="F9" s="11" t="s">
        <v>21</v>
      </c>
      <c r="G9" s="11">
        <v>206</v>
      </c>
      <c r="H9" s="11">
        <v>3</v>
      </c>
      <c r="I9" s="11">
        <v>5</v>
      </c>
      <c r="J9" s="11">
        <v>2.86</v>
      </c>
    </row>
    <row r="10" spans="1:10" x14ac:dyDescent="0.25">
      <c r="A10" s="11">
        <v>8</v>
      </c>
      <c r="B10" s="12" t="s">
        <v>197</v>
      </c>
      <c r="C10" s="11" t="s">
        <v>31</v>
      </c>
      <c r="D10" s="11" t="s">
        <v>19</v>
      </c>
      <c r="E10" s="11" t="s">
        <v>81</v>
      </c>
      <c r="F10" s="11" t="s">
        <v>21</v>
      </c>
      <c r="G10" s="11">
        <v>200</v>
      </c>
      <c r="H10" s="11">
        <v>3</v>
      </c>
      <c r="I10" s="11">
        <v>3</v>
      </c>
      <c r="J10" s="11">
        <v>2.78</v>
      </c>
    </row>
    <row r="11" spans="1:10" x14ac:dyDescent="0.25">
      <c r="A11" s="11">
        <v>1</v>
      </c>
      <c r="B11" s="12" t="s">
        <v>198</v>
      </c>
      <c r="C11" s="11" t="s">
        <v>18</v>
      </c>
      <c r="D11" s="11" t="s">
        <v>19</v>
      </c>
      <c r="E11" s="11" t="s">
        <v>92</v>
      </c>
      <c r="F11" s="11" t="s">
        <v>21</v>
      </c>
      <c r="G11" s="11">
        <v>240</v>
      </c>
      <c r="H11" s="11">
        <v>4</v>
      </c>
      <c r="I11" s="11">
        <v>9</v>
      </c>
      <c r="J11" s="11">
        <v>3.33</v>
      </c>
    </row>
    <row r="12" spans="1:10" x14ac:dyDescent="0.25">
      <c r="A12" s="11">
        <v>2</v>
      </c>
      <c r="B12" s="12" t="s">
        <v>199</v>
      </c>
      <c r="C12" s="11" t="s">
        <v>64</v>
      </c>
      <c r="D12" s="11" t="s">
        <v>19</v>
      </c>
      <c r="E12" s="11" t="s">
        <v>92</v>
      </c>
      <c r="F12" s="11" t="s">
        <v>21</v>
      </c>
      <c r="G12" s="11">
        <v>222</v>
      </c>
      <c r="H12" s="11">
        <v>4</v>
      </c>
      <c r="I12" s="11">
        <v>9</v>
      </c>
      <c r="J12" s="11">
        <v>3.08</v>
      </c>
    </row>
    <row r="13" spans="1:10" x14ac:dyDescent="0.25">
      <c r="A13" s="11">
        <v>3</v>
      </c>
      <c r="B13" s="12" t="s">
        <v>200</v>
      </c>
      <c r="C13" s="11" t="s">
        <v>66</v>
      </c>
      <c r="D13" s="11" t="s">
        <v>19</v>
      </c>
      <c r="E13" s="11" t="s">
        <v>92</v>
      </c>
      <c r="F13" s="11" t="s">
        <v>21</v>
      </c>
      <c r="G13" s="11">
        <v>179</v>
      </c>
      <c r="H13" s="11">
        <v>0</v>
      </c>
      <c r="I13" s="11">
        <v>7</v>
      </c>
      <c r="J13" s="11">
        <v>2.4900000000000002</v>
      </c>
    </row>
    <row r="14" spans="1:10" x14ac:dyDescent="0.25">
      <c r="A14" s="11">
        <v>1</v>
      </c>
      <c r="B14" s="12" t="s">
        <v>201</v>
      </c>
      <c r="C14" s="11" t="s">
        <v>33</v>
      </c>
      <c r="D14" s="11" t="s">
        <v>19</v>
      </c>
      <c r="E14" s="11" t="s">
        <v>102</v>
      </c>
      <c r="F14" s="11" t="s">
        <v>21</v>
      </c>
      <c r="G14" s="11">
        <v>326</v>
      </c>
      <c r="H14" s="11">
        <v>15</v>
      </c>
      <c r="I14" s="11">
        <v>21</v>
      </c>
      <c r="J14" s="11">
        <v>4.53</v>
      </c>
    </row>
    <row r="15" spans="1:10" x14ac:dyDescent="0.25">
      <c r="A15" s="11">
        <v>2</v>
      </c>
      <c r="B15" s="12" t="s">
        <v>202</v>
      </c>
      <c r="C15" s="11" t="s">
        <v>22</v>
      </c>
      <c r="D15" s="11" t="s">
        <v>19</v>
      </c>
      <c r="E15" s="11" t="s">
        <v>102</v>
      </c>
      <c r="F15" s="11" t="s">
        <v>21</v>
      </c>
      <c r="G15" s="11">
        <v>257</v>
      </c>
      <c r="H15" s="11">
        <v>8</v>
      </c>
      <c r="I15" s="11">
        <v>9</v>
      </c>
      <c r="J15" s="11">
        <v>3.57</v>
      </c>
    </row>
    <row r="16" spans="1:10" x14ac:dyDescent="0.25">
      <c r="A16" s="11">
        <v>3</v>
      </c>
      <c r="B16" s="12" t="s">
        <v>203</v>
      </c>
      <c r="C16" s="11" t="s">
        <v>34</v>
      </c>
      <c r="D16" s="11" t="s">
        <v>19</v>
      </c>
      <c r="E16" s="11" t="s">
        <v>102</v>
      </c>
      <c r="F16" s="11" t="s">
        <v>21</v>
      </c>
      <c r="G16" s="11">
        <v>230</v>
      </c>
      <c r="H16" s="11">
        <v>3</v>
      </c>
      <c r="I16" s="11">
        <v>11</v>
      </c>
      <c r="J16" s="11">
        <v>3.19</v>
      </c>
    </row>
    <row r="17" spans="1:10" x14ac:dyDescent="0.25">
      <c r="A17" s="11">
        <v>4</v>
      </c>
      <c r="B17" s="12" t="s">
        <v>204</v>
      </c>
      <c r="C17" s="11" t="s">
        <v>42</v>
      </c>
      <c r="D17" s="11" t="s">
        <v>19</v>
      </c>
      <c r="E17" s="11" t="s">
        <v>102</v>
      </c>
      <c r="F17" s="11" t="s">
        <v>21</v>
      </c>
      <c r="G17" s="11">
        <v>216</v>
      </c>
      <c r="H17" s="11">
        <v>5</v>
      </c>
      <c r="I17" s="11">
        <v>5</v>
      </c>
      <c r="J17" s="11">
        <v>3</v>
      </c>
    </row>
    <row r="18" spans="1:10" x14ac:dyDescent="0.25">
      <c r="A18" s="11">
        <v>5</v>
      </c>
      <c r="B18" s="12" t="s">
        <v>205</v>
      </c>
      <c r="C18" s="11" t="s">
        <v>24</v>
      </c>
      <c r="D18" s="11" t="s">
        <v>19</v>
      </c>
      <c r="E18" s="11" t="s">
        <v>102</v>
      </c>
      <c r="F18" s="11" t="s">
        <v>21</v>
      </c>
      <c r="G18" s="11">
        <v>207</v>
      </c>
      <c r="H18" s="11">
        <v>2</v>
      </c>
      <c r="I18" s="11">
        <v>10</v>
      </c>
      <c r="J18" s="11">
        <v>2.88</v>
      </c>
    </row>
    <row r="19" spans="1:10" x14ac:dyDescent="0.25">
      <c r="A19" s="11">
        <v>6</v>
      </c>
      <c r="B19" s="12" t="s">
        <v>206</v>
      </c>
      <c r="C19" s="11" t="s">
        <v>43</v>
      </c>
      <c r="D19" s="11" t="s">
        <v>19</v>
      </c>
      <c r="E19" s="11" t="s">
        <v>102</v>
      </c>
      <c r="F19" s="11" t="s">
        <v>21</v>
      </c>
      <c r="G19" s="11">
        <v>117</v>
      </c>
      <c r="H19" s="11">
        <v>1</v>
      </c>
      <c r="I19" s="11">
        <v>2</v>
      </c>
      <c r="J19" s="11">
        <v>1.62</v>
      </c>
    </row>
    <row r="20" spans="1:10" x14ac:dyDescent="0.25">
      <c r="A20" s="11">
        <v>1</v>
      </c>
      <c r="B20" s="12" t="s">
        <v>207</v>
      </c>
      <c r="C20" s="11" t="s">
        <v>62</v>
      </c>
      <c r="D20" s="11" t="s">
        <v>19</v>
      </c>
      <c r="E20" s="11" t="s">
        <v>108</v>
      </c>
      <c r="F20" s="11" t="s">
        <v>21</v>
      </c>
      <c r="G20" s="11">
        <v>314</v>
      </c>
      <c r="H20" s="11">
        <v>11</v>
      </c>
      <c r="I20" s="11">
        <v>15</v>
      </c>
      <c r="J20" s="11">
        <v>4.3600000000000003</v>
      </c>
    </row>
    <row r="21" spans="1:10" x14ac:dyDescent="0.25">
      <c r="A21" s="11">
        <v>2</v>
      </c>
      <c r="B21" s="12" t="s">
        <v>208</v>
      </c>
      <c r="C21" s="11" t="s">
        <v>64</v>
      </c>
      <c r="D21" s="11" t="s">
        <v>19</v>
      </c>
      <c r="E21" s="11" t="s">
        <v>108</v>
      </c>
      <c r="F21" s="11" t="s">
        <v>21</v>
      </c>
      <c r="G21" s="11">
        <v>244</v>
      </c>
      <c r="H21" s="11">
        <v>6</v>
      </c>
      <c r="I21" s="11">
        <v>9</v>
      </c>
      <c r="J21" s="11">
        <v>3.39</v>
      </c>
    </row>
    <row r="22" spans="1:10" x14ac:dyDescent="0.25">
      <c r="A22" s="11">
        <v>3</v>
      </c>
      <c r="B22" s="12" t="s">
        <v>209</v>
      </c>
      <c r="C22" s="11" t="s">
        <v>42</v>
      </c>
      <c r="D22" s="11" t="s">
        <v>19</v>
      </c>
      <c r="E22" s="11" t="s">
        <v>108</v>
      </c>
      <c r="F22" s="11" t="s">
        <v>21</v>
      </c>
      <c r="G22" s="11">
        <v>210</v>
      </c>
      <c r="H22" s="11">
        <v>3</v>
      </c>
      <c r="I22" s="11">
        <v>8</v>
      </c>
      <c r="J22" s="11">
        <v>2.92</v>
      </c>
    </row>
    <row r="23" spans="1:10" x14ac:dyDescent="0.25">
      <c r="A23" s="11">
        <v>4</v>
      </c>
      <c r="B23" s="12" t="s">
        <v>210</v>
      </c>
      <c r="C23" s="11" t="s">
        <v>41</v>
      </c>
      <c r="D23" s="11" t="s">
        <v>19</v>
      </c>
      <c r="E23" s="11" t="s">
        <v>108</v>
      </c>
      <c r="F23" s="11" t="s">
        <v>21</v>
      </c>
      <c r="G23" s="11">
        <v>209</v>
      </c>
      <c r="H23" s="11">
        <v>3</v>
      </c>
      <c r="I23" s="11">
        <v>11</v>
      </c>
      <c r="J23" s="11">
        <v>2.9</v>
      </c>
    </row>
    <row r="24" spans="1:10" x14ac:dyDescent="0.25">
      <c r="A24" s="11">
        <v>5</v>
      </c>
      <c r="B24" s="12" t="s">
        <v>211</v>
      </c>
      <c r="C24" s="11" t="s">
        <v>66</v>
      </c>
      <c r="D24" s="11" t="s">
        <v>19</v>
      </c>
      <c r="E24" s="11" t="s">
        <v>108</v>
      </c>
      <c r="F24" s="11" t="s">
        <v>21</v>
      </c>
      <c r="G24" s="11">
        <v>114</v>
      </c>
      <c r="H24" s="11">
        <v>0</v>
      </c>
      <c r="I24" s="11">
        <v>0</v>
      </c>
      <c r="J24" s="11">
        <v>1.58</v>
      </c>
    </row>
    <row r="25" spans="1:10" x14ac:dyDescent="0.25">
      <c r="A25" s="11">
        <v>1</v>
      </c>
      <c r="B25" s="12" t="s">
        <v>212</v>
      </c>
      <c r="C25" s="11" t="s">
        <v>18</v>
      </c>
      <c r="D25" s="11" t="s">
        <v>19</v>
      </c>
      <c r="E25" s="11" t="s">
        <v>213</v>
      </c>
      <c r="F25" s="11" t="s">
        <v>21</v>
      </c>
      <c r="G25" s="11">
        <v>283</v>
      </c>
      <c r="H25" s="11">
        <v>7</v>
      </c>
      <c r="I25" s="11">
        <v>17</v>
      </c>
      <c r="J25" s="11">
        <v>3.93</v>
      </c>
    </row>
    <row r="26" spans="1:10" x14ac:dyDescent="0.25">
      <c r="A26" s="11">
        <v>2</v>
      </c>
      <c r="B26" s="12" t="s">
        <v>214</v>
      </c>
      <c r="C26" s="11" t="s">
        <v>18</v>
      </c>
      <c r="D26" s="11" t="s">
        <v>19</v>
      </c>
      <c r="E26" s="11" t="s">
        <v>213</v>
      </c>
      <c r="F26" s="11" t="s">
        <v>21</v>
      </c>
      <c r="G26" s="11">
        <v>194</v>
      </c>
      <c r="H26" s="11">
        <v>5</v>
      </c>
      <c r="I26" s="11">
        <v>5</v>
      </c>
      <c r="J26" s="11">
        <v>2.69</v>
      </c>
    </row>
    <row r="27" spans="1:10" x14ac:dyDescent="0.25">
      <c r="A27" s="11">
        <v>3</v>
      </c>
      <c r="B27" s="11" t="s">
        <v>215</v>
      </c>
      <c r="C27" s="11" t="s">
        <v>18</v>
      </c>
      <c r="D27" s="11" t="s">
        <v>19</v>
      </c>
      <c r="E27" s="11" t="s">
        <v>213</v>
      </c>
      <c r="F27" s="11" t="s">
        <v>21</v>
      </c>
      <c r="G27" s="11">
        <v>132</v>
      </c>
      <c r="H27" s="11">
        <v>3</v>
      </c>
      <c r="I27" s="11">
        <v>3</v>
      </c>
      <c r="J27" s="11">
        <v>1.83</v>
      </c>
    </row>
    <row r="28" spans="1:10" x14ac:dyDescent="0.25">
      <c r="A28" s="11">
        <v>1</v>
      </c>
      <c r="B28" s="12" t="s">
        <v>216</v>
      </c>
      <c r="C28" s="11" t="s">
        <v>42</v>
      </c>
      <c r="D28" s="11" t="s">
        <v>19</v>
      </c>
      <c r="E28" s="11" t="s">
        <v>217</v>
      </c>
      <c r="F28" s="11" t="s">
        <v>21</v>
      </c>
      <c r="G28" s="11">
        <v>218</v>
      </c>
      <c r="H28" s="11">
        <v>1</v>
      </c>
      <c r="I28" s="11">
        <v>7</v>
      </c>
      <c r="J28" s="11">
        <v>3.03</v>
      </c>
    </row>
    <row r="29" spans="1:10" x14ac:dyDescent="0.25">
      <c r="A29" s="11">
        <v>2</v>
      </c>
      <c r="B29" s="12" t="s">
        <v>218</v>
      </c>
      <c r="C29" s="11" t="s">
        <v>39</v>
      </c>
      <c r="D29" s="11" t="s">
        <v>19</v>
      </c>
      <c r="E29" s="11" t="s">
        <v>217</v>
      </c>
      <c r="F29" s="11" t="s">
        <v>21</v>
      </c>
      <c r="G29" s="11">
        <v>198</v>
      </c>
      <c r="H29" s="11">
        <v>4</v>
      </c>
      <c r="I29" s="11">
        <v>7</v>
      </c>
      <c r="J29" s="11">
        <v>2.75</v>
      </c>
    </row>
    <row r="30" spans="1:10" x14ac:dyDescent="0.25">
      <c r="A30" s="11">
        <v>1</v>
      </c>
      <c r="B30" s="12" t="s">
        <v>219</v>
      </c>
      <c r="C30" s="11" t="s">
        <v>220</v>
      </c>
      <c r="D30" s="11" t="s">
        <v>52</v>
      </c>
      <c r="E30" s="11" t="s">
        <v>81</v>
      </c>
      <c r="F30" s="11" t="s">
        <v>21</v>
      </c>
      <c r="G30" s="11">
        <v>351</v>
      </c>
      <c r="H30" s="11">
        <v>21</v>
      </c>
      <c r="I30" s="11">
        <v>24</v>
      </c>
      <c r="J30" s="11">
        <v>4.88</v>
      </c>
    </row>
    <row r="31" spans="1:10" x14ac:dyDescent="0.25">
      <c r="A31" s="11">
        <v>2</v>
      </c>
      <c r="B31" s="12" t="s">
        <v>221</v>
      </c>
      <c r="C31" s="11" t="s">
        <v>120</v>
      </c>
      <c r="D31" s="11" t="s">
        <v>52</v>
      </c>
      <c r="E31" s="11" t="s">
        <v>81</v>
      </c>
      <c r="F31" s="11" t="s">
        <v>21</v>
      </c>
      <c r="G31" s="11">
        <v>332</v>
      </c>
      <c r="H31" s="11">
        <v>12</v>
      </c>
      <c r="I31" s="11">
        <v>25</v>
      </c>
      <c r="J31" s="11">
        <v>4.6100000000000003</v>
      </c>
    </row>
    <row r="32" spans="1:10" x14ac:dyDescent="0.25">
      <c r="A32" s="11">
        <v>3</v>
      </c>
      <c r="B32" s="12" t="s">
        <v>222</v>
      </c>
      <c r="C32" s="11" t="s">
        <v>123</v>
      </c>
      <c r="D32" s="11" t="s">
        <v>52</v>
      </c>
      <c r="E32" s="11" t="s">
        <v>81</v>
      </c>
      <c r="F32" s="11" t="s">
        <v>21</v>
      </c>
      <c r="G32" s="11">
        <v>328</v>
      </c>
      <c r="H32" s="11">
        <v>16</v>
      </c>
      <c r="I32" s="11">
        <v>26</v>
      </c>
      <c r="J32" s="11">
        <v>4.5599999999999996</v>
      </c>
    </row>
    <row r="33" spans="1:10" x14ac:dyDescent="0.25">
      <c r="A33" s="11">
        <v>4</v>
      </c>
      <c r="B33" s="12" t="s">
        <v>223</v>
      </c>
      <c r="C33" s="11" t="s">
        <v>120</v>
      </c>
      <c r="D33" s="11" t="s">
        <v>52</v>
      </c>
      <c r="E33" s="11" t="s">
        <v>81</v>
      </c>
      <c r="F33" s="11" t="s">
        <v>21</v>
      </c>
      <c r="G33" s="11">
        <v>317</v>
      </c>
      <c r="H33" s="11">
        <v>9</v>
      </c>
      <c r="I33" s="11">
        <v>21</v>
      </c>
      <c r="J33" s="11">
        <v>4.4000000000000004</v>
      </c>
    </row>
    <row r="34" spans="1:10" x14ac:dyDescent="0.25">
      <c r="A34" s="11">
        <v>5</v>
      </c>
      <c r="B34" s="12" t="s">
        <v>224</v>
      </c>
      <c r="C34" s="11" t="s">
        <v>42</v>
      </c>
      <c r="D34" s="11" t="s">
        <v>52</v>
      </c>
      <c r="E34" s="11" t="s">
        <v>81</v>
      </c>
      <c r="F34" s="11" t="s">
        <v>21</v>
      </c>
      <c r="G34" s="11">
        <v>309</v>
      </c>
      <c r="H34" s="11">
        <v>6</v>
      </c>
      <c r="I34" s="11">
        <v>22</v>
      </c>
      <c r="J34" s="11">
        <v>4.29</v>
      </c>
    </row>
    <row r="35" spans="1:10" x14ac:dyDescent="0.25">
      <c r="A35" s="11">
        <v>6</v>
      </c>
      <c r="B35" s="12" t="s">
        <v>225</v>
      </c>
      <c r="C35" s="11" t="s">
        <v>126</v>
      </c>
      <c r="D35" s="11" t="s">
        <v>52</v>
      </c>
      <c r="E35" s="11" t="s">
        <v>81</v>
      </c>
      <c r="F35" s="11" t="s">
        <v>21</v>
      </c>
      <c r="G35" s="11">
        <v>249</v>
      </c>
      <c r="H35" s="11">
        <v>3</v>
      </c>
      <c r="I35" s="11">
        <v>10</v>
      </c>
      <c r="J35" s="11">
        <v>3.46</v>
      </c>
    </row>
    <row r="36" spans="1:10" x14ac:dyDescent="0.25">
      <c r="A36" s="11">
        <v>1</v>
      </c>
      <c r="B36" s="12" t="s">
        <v>226</v>
      </c>
      <c r="C36" s="11" t="s">
        <v>131</v>
      </c>
      <c r="D36" s="11" t="s">
        <v>52</v>
      </c>
      <c r="E36" s="11" t="s">
        <v>92</v>
      </c>
      <c r="F36" s="11" t="s">
        <v>21</v>
      </c>
      <c r="G36" s="11">
        <v>394</v>
      </c>
      <c r="H36" s="11">
        <v>36</v>
      </c>
      <c r="I36" s="11">
        <v>24</v>
      </c>
      <c r="J36" s="11">
        <v>5.47</v>
      </c>
    </row>
    <row r="37" spans="1:10" x14ac:dyDescent="0.25">
      <c r="A37" s="11">
        <v>2</v>
      </c>
      <c r="B37" s="12" t="s">
        <v>227</v>
      </c>
      <c r="C37" s="11" t="s">
        <v>42</v>
      </c>
      <c r="D37" s="11" t="s">
        <v>52</v>
      </c>
      <c r="E37" s="11" t="s">
        <v>92</v>
      </c>
      <c r="F37" s="11" t="s">
        <v>21</v>
      </c>
      <c r="G37" s="11">
        <v>370</v>
      </c>
      <c r="H37" s="11">
        <v>27</v>
      </c>
      <c r="I37" s="11">
        <v>29</v>
      </c>
      <c r="J37" s="11">
        <v>5.14</v>
      </c>
    </row>
    <row r="38" spans="1:10" x14ac:dyDescent="0.25">
      <c r="A38" s="11">
        <v>3</v>
      </c>
      <c r="B38" s="12" t="s">
        <v>228</v>
      </c>
      <c r="C38" s="11" t="s">
        <v>55</v>
      </c>
      <c r="D38" s="11" t="s">
        <v>52</v>
      </c>
      <c r="E38" s="11" t="s">
        <v>92</v>
      </c>
      <c r="F38" s="11" t="s">
        <v>21</v>
      </c>
      <c r="G38" s="11">
        <v>354</v>
      </c>
      <c r="H38" s="11">
        <v>21</v>
      </c>
      <c r="I38" s="11">
        <v>27</v>
      </c>
      <c r="J38" s="11">
        <v>4.92</v>
      </c>
    </row>
    <row r="39" spans="1:10" x14ac:dyDescent="0.25">
      <c r="A39" s="11">
        <v>4</v>
      </c>
      <c r="B39" s="12" t="s">
        <v>229</v>
      </c>
      <c r="C39" s="11" t="s">
        <v>220</v>
      </c>
      <c r="D39" s="11" t="s">
        <v>52</v>
      </c>
      <c r="E39" s="11" t="s">
        <v>92</v>
      </c>
      <c r="F39" s="11" t="s">
        <v>21</v>
      </c>
      <c r="G39" s="11">
        <v>340</v>
      </c>
      <c r="H39" s="11">
        <v>16</v>
      </c>
      <c r="I39" s="11">
        <v>25</v>
      </c>
      <c r="J39" s="11">
        <v>4.72</v>
      </c>
    </row>
    <row r="40" spans="1:10" x14ac:dyDescent="0.25">
      <c r="A40" s="11">
        <v>5</v>
      </c>
      <c r="B40" s="12" t="s">
        <v>230</v>
      </c>
      <c r="C40" s="11" t="s">
        <v>46</v>
      </c>
      <c r="D40" s="11" t="s">
        <v>52</v>
      </c>
      <c r="E40" s="11" t="s">
        <v>92</v>
      </c>
      <c r="F40" s="11" t="s">
        <v>21</v>
      </c>
      <c r="G40" s="11">
        <v>338</v>
      </c>
      <c r="H40" s="11">
        <v>18</v>
      </c>
      <c r="I40" s="11">
        <v>26</v>
      </c>
      <c r="J40" s="11">
        <v>4.6900000000000004</v>
      </c>
    </row>
    <row r="41" spans="1:10" x14ac:dyDescent="0.25">
      <c r="A41" s="11">
        <v>6</v>
      </c>
      <c r="B41" s="12" t="s">
        <v>231</v>
      </c>
      <c r="C41" s="11" t="s">
        <v>33</v>
      </c>
      <c r="D41" s="11" t="s">
        <v>52</v>
      </c>
      <c r="E41" s="11" t="s">
        <v>92</v>
      </c>
      <c r="F41" s="11" t="s">
        <v>21</v>
      </c>
      <c r="G41" s="11">
        <v>334</v>
      </c>
      <c r="H41" s="11">
        <v>22</v>
      </c>
      <c r="I41" s="11">
        <v>24</v>
      </c>
      <c r="J41" s="11">
        <v>4.6399999999999997</v>
      </c>
    </row>
    <row r="42" spans="1:10" x14ac:dyDescent="0.25">
      <c r="A42" s="11">
        <v>7</v>
      </c>
      <c r="B42" s="12" t="s">
        <v>232</v>
      </c>
      <c r="C42" s="11" t="s">
        <v>25</v>
      </c>
      <c r="D42" s="11" t="s">
        <v>52</v>
      </c>
      <c r="E42" s="11" t="s">
        <v>92</v>
      </c>
      <c r="F42" s="11" t="s">
        <v>21</v>
      </c>
      <c r="G42" s="11">
        <v>307</v>
      </c>
      <c r="H42" s="11">
        <v>7</v>
      </c>
      <c r="I42" s="11">
        <v>21</v>
      </c>
      <c r="J42" s="11">
        <v>4.26</v>
      </c>
    </row>
    <row r="43" spans="1:10" x14ac:dyDescent="0.25">
      <c r="A43" s="11">
        <v>1</v>
      </c>
      <c r="B43" s="12" t="s">
        <v>233</v>
      </c>
      <c r="C43" s="11" t="s">
        <v>94</v>
      </c>
      <c r="D43" s="11" t="s">
        <v>52</v>
      </c>
      <c r="E43" s="11" t="s">
        <v>102</v>
      </c>
      <c r="F43" s="11" t="s">
        <v>21</v>
      </c>
      <c r="G43" s="11">
        <v>345</v>
      </c>
      <c r="H43" s="11">
        <v>19</v>
      </c>
      <c r="I43" s="11">
        <v>22</v>
      </c>
      <c r="J43" s="11">
        <v>4.79</v>
      </c>
    </row>
    <row r="44" spans="1:10" x14ac:dyDescent="0.25">
      <c r="A44" s="11">
        <v>2</v>
      </c>
      <c r="B44" s="12" t="s">
        <v>234</v>
      </c>
      <c r="C44" s="11" t="s">
        <v>64</v>
      </c>
      <c r="D44" s="11" t="s">
        <v>52</v>
      </c>
      <c r="E44" s="11" t="s">
        <v>102</v>
      </c>
      <c r="F44" s="11" t="s">
        <v>21</v>
      </c>
      <c r="G44" s="11">
        <v>336</v>
      </c>
      <c r="H44" s="11">
        <v>14</v>
      </c>
      <c r="I44" s="11">
        <v>26</v>
      </c>
      <c r="J44" s="11">
        <v>4.67</v>
      </c>
    </row>
    <row r="45" spans="1:10" x14ac:dyDescent="0.25">
      <c r="A45" s="11">
        <v>3</v>
      </c>
      <c r="B45" s="12" t="s">
        <v>235</v>
      </c>
      <c r="C45" s="11" t="s">
        <v>71</v>
      </c>
      <c r="D45" s="11" t="s">
        <v>52</v>
      </c>
      <c r="E45" s="11" t="s">
        <v>102</v>
      </c>
      <c r="F45" s="11" t="s">
        <v>21</v>
      </c>
      <c r="G45" s="11">
        <v>331</v>
      </c>
      <c r="H45" s="11">
        <v>14</v>
      </c>
      <c r="I45" s="11">
        <v>29</v>
      </c>
      <c r="J45" s="11">
        <v>4.5999999999999996</v>
      </c>
    </row>
    <row r="46" spans="1:10" x14ac:dyDescent="0.25">
      <c r="A46" s="11">
        <v>4</v>
      </c>
      <c r="B46" s="12" t="s">
        <v>236</v>
      </c>
      <c r="C46" s="11" t="s">
        <v>123</v>
      </c>
      <c r="D46" s="11" t="s">
        <v>52</v>
      </c>
      <c r="E46" s="11" t="s">
        <v>102</v>
      </c>
      <c r="F46" s="11" t="s">
        <v>21</v>
      </c>
      <c r="G46" s="11">
        <v>318</v>
      </c>
      <c r="H46" s="11">
        <v>8</v>
      </c>
      <c r="I46" s="11">
        <v>22</v>
      </c>
      <c r="J46" s="11">
        <v>4.42</v>
      </c>
    </row>
    <row r="47" spans="1:10" x14ac:dyDescent="0.25">
      <c r="A47" s="11">
        <v>1</v>
      </c>
      <c r="B47" s="12" t="s">
        <v>237</v>
      </c>
      <c r="C47" s="11" t="s">
        <v>38</v>
      </c>
      <c r="D47" s="11" t="s">
        <v>52</v>
      </c>
      <c r="E47" s="11" t="s">
        <v>108</v>
      </c>
      <c r="F47" s="11" t="s">
        <v>21</v>
      </c>
      <c r="G47" s="11">
        <v>372</v>
      </c>
      <c r="H47" s="11">
        <v>28</v>
      </c>
      <c r="I47" s="11">
        <v>32</v>
      </c>
      <c r="J47" s="11">
        <v>5.17</v>
      </c>
    </row>
    <row r="48" spans="1:10" x14ac:dyDescent="0.25">
      <c r="A48" s="11">
        <v>2</v>
      </c>
      <c r="B48" s="12" t="s">
        <v>238</v>
      </c>
      <c r="C48" s="11" t="s">
        <v>57</v>
      </c>
      <c r="D48" s="11" t="s">
        <v>52</v>
      </c>
      <c r="E48" s="11" t="s">
        <v>108</v>
      </c>
      <c r="F48" s="11" t="s">
        <v>21</v>
      </c>
      <c r="G48" s="11">
        <v>368</v>
      </c>
      <c r="H48" s="11">
        <v>25</v>
      </c>
      <c r="I48" s="11">
        <v>31</v>
      </c>
      <c r="J48" s="11">
        <v>5.1100000000000003</v>
      </c>
    </row>
    <row r="49" spans="1:10" x14ac:dyDescent="0.25">
      <c r="A49" s="11">
        <v>3</v>
      </c>
      <c r="B49" s="12" t="s">
        <v>239</v>
      </c>
      <c r="C49" s="11" t="s">
        <v>123</v>
      </c>
      <c r="D49" s="11" t="s">
        <v>52</v>
      </c>
      <c r="E49" s="11" t="s">
        <v>108</v>
      </c>
      <c r="F49" s="11" t="s">
        <v>21</v>
      </c>
      <c r="G49" s="11">
        <v>365</v>
      </c>
      <c r="H49" s="11">
        <v>29</v>
      </c>
      <c r="I49" s="11">
        <v>25</v>
      </c>
      <c r="J49" s="11">
        <v>5.07</v>
      </c>
    </row>
    <row r="50" spans="1:10" x14ac:dyDescent="0.25">
      <c r="A50" s="11">
        <v>4</v>
      </c>
      <c r="B50" s="12" t="s">
        <v>240</v>
      </c>
      <c r="C50" s="11" t="s">
        <v>64</v>
      </c>
      <c r="D50" s="11" t="s">
        <v>52</v>
      </c>
      <c r="E50" s="11" t="s">
        <v>108</v>
      </c>
      <c r="F50" s="11" t="s">
        <v>21</v>
      </c>
      <c r="G50" s="11">
        <v>347</v>
      </c>
      <c r="H50" s="11">
        <v>22</v>
      </c>
      <c r="I50" s="11">
        <v>21</v>
      </c>
      <c r="J50" s="11">
        <v>4.82</v>
      </c>
    </row>
    <row r="51" spans="1:10" x14ac:dyDescent="0.25">
      <c r="A51" s="11">
        <v>5</v>
      </c>
      <c r="B51" s="12" t="s">
        <v>241</v>
      </c>
      <c r="C51" s="11" t="s">
        <v>60</v>
      </c>
      <c r="D51" s="11" t="s">
        <v>52</v>
      </c>
      <c r="E51" s="11" t="s">
        <v>108</v>
      </c>
      <c r="F51" s="11" t="s">
        <v>21</v>
      </c>
      <c r="G51" s="11">
        <v>335</v>
      </c>
      <c r="H51" s="11">
        <v>17</v>
      </c>
      <c r="I51" s="11">
        <v>20</v>
      </c>
      <c r="J51" s="11">
        <v>4.6500000000000004</v>
      </c>
    </row>
    <row r="52" spans="1:10" x14ac:dyDescent="0.25">
      <c r="A52" s="11">
        <v>6</v>
      </c>
      <c r="B52" s="12" t="s">
        <v>242</v>
      </c>
      <c r="C52" s="11" t="s">
        <v>58</v>
      </c>
      <c r="D52" s="11" t="s">
        <v>52</v>
      </c>
      <c r="E52" s="11" t="s">
        <v>108</v>
      </c>
      <c r="F52" s="11" t="s">
        <v>21</v>
      </c>
      <c r="G52" s="11">
        <v>334</v>
      </c>
      <c r="H52" s="11">
        <v>18</v>
      </c>
      <c r="I52" s="11">
        <v>20</v>
      </c>
      <c r="J52" s="11">
        <v>4.6399999999999997</v>
      </c>
    </row>
    <row r="53" spans="1:10" x14ac:dyDescent="0.25">
      <c r="A53" s="11">
        <v>7</v>
      </c>
      <c r="B53" s="12" t="s">
        <v>243</v>
      </c>
      <c r="C53" s="11" t="s">
        <v>64</v>
      </c>
      <c r="D53" s="11" t="s">
        <v>52</v>
      </c>
      <c r="E53" s="11" t="s">
        <v>108</v>
      </c>
      <c r="F53" s="11" t="s">
        <v>21</v>
      </c>
      <c r="G53" s="11">
        <v>334</v>
      </c>
      <c r="H53" s="11">
        <v>17</v>
      </c>
      <c r="I53" s="11">
        <v>20</v>
      </c>
      <c r="J53" s="11">
        <v>4.6399999999999997</v>
      </c>
    </row>
    <row r="54" spans="1:10" x14ac:dyDescent="0.25">
      <c r="A54" s="11">
        <v>8</v>
      </c>
      <c r="B54" s="12" t="s">
        <v>244</v>
      </c>
      <c r="C54" s="11" t="s">
        <v>58</v>
      </c>
      <c r="D54" s="11" t="s">
        <v>52</v>
      </c>
      <c r="E54" s="11" t="s">
        <v>108</v>
      </c>
      <c r="F54" s="11" t="s">
        <v>21</v>
      </c>
      <c r="G54" s="11">
        <v>331</v>
      </c>
      <c r="H54" s="11">
        <v>14</v>
      </c>
      <c r="I54" s="11">
        <v>25</v>
      </c>
      <c r="J54" s="11">
        <v>4.5999999999999996</v>
      </c>
    </row>
    <row r="55" spans="1:10" x14ac:dyDescent="0.25">
      <c r="A55" s="11">
        <v>9</v>
      </c>
      <c r="B55" s="12" t="s">
        <v>245</v>
      </c>
      <c r="C55" s="11" t="s">
        <v>25</v>
      </c>
      <c r="D55" s="11" t="s">
        <v>52</v>
      </c>
      <c r="E55" s="11" t="s">
        <v>108</v>
      </c>
      <c r="F55" s="11" t="s">
        <v>21</v>
      </c>
      <c r="G55" s="11">
        <v>328</v>
      </c>
      <c r="H55" s="11">
        <v>16</v>
      </c>
      <c r="I55" s="11">
        <v>22</v>
      </c>
      <c r="J55" s="11">
        <v>4.5599999999999996</v>
      </c>
    </row>
    <row r="56" spans="1:10" x14ac:dyDescent="0.25">
      <c r="A56" s="11">
        <v>10</v>
      </c>
      <c r="B56" s="12" t="s">
        <v>246</v>
      </c>
      <c r="C56" s="11" t="s">
        <v>131</v>
      </c>
      <c r="D56" s="11" t="s">
        <v>52</v>
      </c>
      <c r="E56" s="11" t="s">
        <v>108</v>
      </c>
      <c r="F56" s="11" t="s">
        <v>21</v>
      </c>
      <c r="G56" s="11">
        <v>325</v>
      </c>
      <c r="H56" s="11">
        <v>17</v>
      </c>
      <c r="I56" s="11">
        <v>17</v>
      </c>
      <c r="J56" s="11">
        <v>4.51</v>
      </c>
    </row>
    <row r="57" spans="1:10" x14ac:dyDescent="0.25">
      <c r="A57" s="11">
        <v>11</v>
      </c>
      <c r="B57" s="12" t="s">
        <v>247</v>
      </c>
      <c r="C57" s="11" t="s">
        <v>41</v>
      </c>
      <c r="D57" s="11" t="s">
        <v>52</v>
      </c>
      <c r="E57" s="11" t="s">
        <v>108</v>
      </c>
      <c r="F57" s="11" t="s">
        <v>21</v>
      </c>
      <c r="G57" s="11">
        <v>299</v>
      </c>
      <c r="H57" s="11">
        <v>13</v>
      </c>
      <c r="I57" s="11">
        <v>13</v>
      </c>
      <c r="J57" s="11">
        <v>4.1500000000000004</v>
      </c>
    </row>
    <row r="58" spans="1:10" x14ac:dyDescent="0.25">
      <c r="A58" s="11">
        <v>1</v>
      </c>
      <c r="B58" s="12" t="s">
        <v>248</v>
      </c>
      <c r="C58" s="11" t="s">
        <v>131</v>
      </c>
      <c r="D58" s="11" t="s">
        <v>52</v>
      </c>
      <c r="E58" s="11" t="s">
        <v>217</v>
      </c>
      <c r="F58" s="11" t="s">
        <v>21</v>
      </c>
      <c r="G58" s="11">
        <v>397</v>
      </c>
      <c r="H58" s="11">
        <v>45</v>
      </c>
      <c r="I58" s="11">
        <v>19</v>
      </c>
      <c r="J58" s="11">
        <v>5.51</v>
      </c>
    </row>
    <row r="59" spans="1:10" x14ac:dyDescent="0.25">
      <c r="A59" s="11">
        <v>2</v>
      </c>
      <c r="B59" s="12" t="s">
        <v>249</v>
      </c>
      <c r="C59" s="11" t="s">
        <v>42</v>
      </c>
      <c r="D59" s="11" t="s">
        <v>52</v>
      </c>
      <c r="E59" s="11" t="s">
        <v>217</v>
      </c>
      <c r="F59" s="11" t="s">
        <v>21</v>
      </c>
      <c r="G59" s="11">
        <v>344</v>
      </c>
      <c r="H59" s="11">
        <v>17</v>
      </c>
      <c r="I59" s="11">
        <v>23</v>
      </c>
      <c r="J59" s="11">
        <v>4.78</v>
      </c>
    </row>
    <row r="60" spans="1:10" x14ac:dyDescent="0.25">
      <c r="A60" s="11">
        <v>1</v>
      </c>
      <c r="B60" s="12" t="s">
        <v>250</v>
      </c>
      <c r="C60" s="11" t="s">
        <v>24</v>
      </c>
      <c r="D60" s="11" t="s">
        <v>70</v>
      </c>
      <c r="E60" s="11" t="s">
        <v>81</v>
      </c>
      <c r="F60" s="11" t="s">
        <v>21</v>
      </c>
      <c r="G60" s="11">
        <v>249</v>
      </c>
      <c r="H60" s="11">
        <v>8</v>
      </c>
      <c r="I60" s="11">
        <v>10</v>
      </c>
      <c r="J60" s="11">
        <v>3.46</v>
      </c>
    </row>
    <row r="61" spans="1:10" x14ac:dyDescent="0.25">
      <c r="A61" s="11">
        <v>2</v>
      </c>
      <c r="B61" s="12" t="s">
        <v>251</v>
      </c>
      <c r="C61" s="11" t="s">
        <v>69</v>
      </c>
      <c r="D61" s="11" t="s">
        <v>70</v>
      </c>
      <c r="E61" s="11" t="s">
        <v>81</v>
      </c>
      <c r="F61" s="11" t="s">
        <v>21</v>
      </c>
      <c r="G61" s="11">
        <v>235</v>
      </c>
      <c r="H61" s="11">
        <v>4</v>
      </c>
      <c r="I61" s="11">
        <v>7</v>
      </c>
      <c r="J61" s="11">
        <v>3.26</v>
      </c>
    </row>
    <row r="62" spans="1:10" x14ac:dyDescent="0.25">
      <c r="A62" s="11">
        <v>3</v>
      </c>
      <c r="B62" s="12" t="s">
        <v>252</v>
      </c>
      <c r="C62" s="11" t="s">
        <v>32</v>
      </c>
      <c r="D62" s="11" t="s">
        <v>70</v>
      </c>
      <c r="E62" s="11" t="s">
        <v>81</v>
      </c>
      <c r="F62" s="11" t="s">
        <v>21</v>
      </c>
      <c r="G62" s="11">
        <v>220</v>
      </c>
      <c r="H62" s="11">
        <v>1</v>
      </c>
      <c r="I62" s="11">
        <v>8</v>
      </c>
      <c r="J62" s="11">
        <v>3.06</v>
      </c>
    </row>
    <row r="63" spans="1:10" x14ac:dyDescent="0.25">
      <c r="A63" s="11">
        <v>4</v>
      </c>
      <c r="B63" s="12" t="s">
        <v>253</v>
      </c>
      <c r="C63" s="11" t="s">
        <v>131</v>
      </c>
      <c r="D63" s="11" t="s">
        <v>70</v>
      </c>
      <c r="E63" s="11" t="s">
        <v>81</v>
      </c>
      <c r="F63" s="11" t="s">
        <v>21</v>
      </c>
      <c r="G63" s="11">
        <v>187</v>
      </c>
      <c r="H63" s="11">
        <v>3</v>
      </c>
      <c r="I63" s="11">
        <v>6</v>
      </c>
      <c r="J63" s="11">
        <v>2.6</v>
      </c>
    </row>
    <row r="64" spans="1:10" x14ac:dyDescent="0.25">
      <c r="A64" s="11">
        <v>5</v>
      </c>
      <c r="B64" s="11" t="s">
        <v>254</v>
      </c>
      <c r="C64" s="11" t="s">
        <v>123</v>
      </c>
      <c r="D64" s="11" t="s">
        <v>70</v>
      </c>
      <c r="E64" s="11" t="s">
        <v>81</v>
      </c>
      <c r="F64" s="11" t="s">
        <v>21</v>
      </c>
      <c r="G64" s="11">
        <v>112</v>
      </c>
      <c r="H64" s="11">
        <v>1</v>
      </c>
      <c r="I64" s="11">
        <v>2</v>
      </c>
      <c r="J64" s="11">
        <v>1.56</v>
      </c>
    </row>
    <row r="65" spans="1:10" x14ac:dyDescent="0.25">
      <c r="A65" s="11">
        <v>1</v>
      </c>
      <c r="B65" s="12" t="s">
        <v>255</v>
      </c>
      <c r="C65" s="11" t="s">
        <v>61</v>
      </c>
      <c r="D65" s="11" t="s">
        <v>70</v>
      </c>
      <c r="E65" s="11" t="s">
        <v>92</v>
      </c>
      <c r="F65" s="11" t="s">
        <v>21</v>
      </c>
      <c r="G65" s="11">
        <v>274</v>
      </c>
      <c r="H65" s="11">
        <v>8</v>
      </c>
      <c r="I65" s="11">
        <v>12</v>
      </c>
      <c r="J65" s="11">
        <v>3.81</v>
      </c>
    </row>
    <row r="66" spans="1:10" x14ac:dyDescent="0.25">
      <c r="A66" s="11">
        <v>2</v>
      </c>
      <c r="B66" s="12" t="s">
        <v>256</v>
      </c>
      <c r="C66" s="11" t="s">
        <v>42</v>
      </c>
      <c r="D66" s="11" t="s">
        <v>70</v>
      </c>
      <c r="E66" s="11" t="s">
        <v>92</v>
      </c>
      <c r="F66" s="11" t="s">
        <v>21</v>
      </c>
      <c r="G66" s="11">
        <v>231</v>
      </c>
      <c r="H66" s="11">
        <v>2</v>
      </c>
      <c r="I66" s="11">
        <v>9</v>
      </c>
      <c r="J66" s="11">
        <v>3.21</v>
      </c>
    </row>
    <row r="67" spans="1:10" x14ac:dyDescent="0.25">
      <c r="A67" s="11">
        <v>3</v>
      </c>
      <c r="B67" s="12" t="s">
        <v>257</v>
      </c>
      <c r="C67" s="11" t="s">
        <v>69</v>
      </c>
      <c r="D67" s="11" t="s">
        <v>70</v>
      </c>
      <c r="E67" s="11" t="s">
        <v>92</v>
      </c>
      <c r="F67" s="11" t="s">
        <v>21</v>
      </c>
      <c r="G67" s="11">
        <v>229</v>
      </c>
      <c r="H67" s="11">
        <v>5</v>
      </c>
      <c r="I67" s="11">
        <v>9</v>
      </c>
      <c r="J67" s="11">
        <v>3.18</v>
      </c>
    </row>
    <row r="68" spans="1:10" x14ac:dyDescent="0.25">
      <c r="A68" s="11">
        <v>4</v>
      </c>
      <c r="B68" s="12" t="s">
        <v>258</v>
      </c>
      <c r="C68" s="11" t="s">
        <v>69</v>
      </c>
      <c r="D68" s="11" t="s">
        <v>70</v>
      </c>
      <c r="E68" s="11" t="s">
        <v>92</v>
      </c>
      <c r="F68" s="11" t="s">
        <v>21</v>
      </c>
      <c r="G68" s="11">
        <v>224</v>
      </c>
      <c r="H68" s="11">
        <v>8</v>
      </c>
      <c r="I68" s="11">
        <v>7</v>
      </c>
      <c r="J68" s="11">
        <v>3.11</v>
      </c>
    </row>
    <row r="69" spans="1:10" x14ac:dyDescent="0.25">
      <c r="A69" s="11">
        <v>5</v>
      </c>
      <c r="B69" s="12" t="s">
        <v>259</v>
      </c>
      <c r="C69" s="11" t="s">
        <v>61</v>
      </c>
      <c r="D69" s="11" t="s">
        <v>70</v>
      </c>
      <c r="E69" s="11" t="s">
        <v>92</v>
      </c>
      <c r="F69" s="11" t="s">
        <v>21</v>
      </c>
      <c r="G69" s="11">
        <v>217</v>
      </c>
      <c r="H69" s="11">
        <v>2</v>
      </c>
      <c r="I69" s="11">
        <v>13</v>
      </c>
      <c r="J69" s="11">
        <v>3.01</v>
      </c>
    </row>
    <row r="70" spans="1:10" x14ac:dyDescent="0.25">
      <c r="A70" s="11">
        <v>6</v>
      </c>
      <c r="B70" s="12" t="s">
        <v>260</v>
      </c>
      <c r="C70" s="11" t="s">
        <v>69</v>
      </c>
      <c r="D70" s="11" t="s">
        <v>70</v>
      </c>
      <c r="E70" s="11" t="s">
        <v>92</v>
      </c>
      <c r="F70" s="11" t="s">
        <v>21</v>
      </c>
      <c r="G70" s="11">
        <v>174</v>
      </c>
      <c r="H70" s="11">
        <v>3</v>
      </c>
      <c r="I70" s="11">
        <v>7</v>
      </c>
      <c r="J70" s="11">
        <v>2.42</v>
      </c>
    </row>
    <row r="71" spans="1:10" x14ac:dyDescent="0.25">
      <c r="A71" s="11">
        <v>7</v>
      </c>
      <c r="B71" s="12" t="s">
        <v>261</v>
      </c>
      <c r="C71" s="11" t="s">
        <v>47</v>
      </c>
      <c r="D71" s="11" t="s">
        <v>70</v>
      </c>
      <c r="E71" s="11" t="s">
        <v>92</v>
      </c>
      <c r="F71" s="11" t="s">
        <v>21</v>
      </c>
      <c r="G71" s="11">
        <v>146</v>
      </c>
      <c r="H71" s="11">
        <v>1</v>
      </c>
      <c r="I71" s="11">
        <v>8</v>
      </c>
      <c r="J71" s="11">
        <v>2.0299999999999998</v>
      </c>
    </row>
    <row r="72" spans="1:10" x14ac:dyDescent="0.25">
      <c r="A72" s="11">
        <v>8</v>
      </c>
      <c r="B72" s="12" t="s">
        <v>262</v>
      </c>
      <c r="C72" s="11" t="s">
        <v>68</v>
      </c>
      <c r="D72" s="11" t="s">
        <v>70</v>
      </c>
      <c r="E72" s="11" t="s">
        <v>92</v>
      </c>
      <c r="F72" s="11" t="s">
        <v>21</v>
      </c>
      <c r="G72" s="11">
        <v>128</v>
      </c>
      <c r="H72" s="11">
        <v>2</v>
      </c>
      <c r="I72" s="11">
        <v>3</v>
      </c>
      <c r="J72" s="11">
        <v>1.78</v>
      </c>
    </row>
    <row r="73" spans="1:10" x14ac:dyDescent="0.25">
      <c r="A73" s="11">
        <v>1</v>
      </c>
      <c r="B73" s="12" t="s">
        <v>263</v>
      </c>
      <c r="C73" s="11" t="s">
        <v>67</v>
      </c>
      <c r="D73" s="11" t="s">
        <v>70</v>
      </c>
      <c r="E73" s="11" t="s">
        <v>102</v>
      </c>
      <c r="F73" s="11" t="s">
        <v>21</v>
      </c>
      <c r="G73" s="11">
        <v>158</v>
      </c>
      <c r="H73" s="11">
        <v>3</v>
      </c>
      <c r="I73" s="11">
        <v>3</v>
      </c>
      <c r="J73" s="11">
        <v>2.19</v>
      </c>
    </row>
    <row r="74" spans="1:10" x14ac:dyDescent="0.25">
      <c r="A74" s="11">
        <v>2</v>
      </c>
      <c r="B74" s="12" t="s">
        <v>264</v>
      </c>
      <c r="C74" s="11" t="s">
        <v>162</v>
      </c>
      <c r="D74" s="11" t="s">
        <v>70</v>
      </c>
      <c r="E74" s="11" t="s">
        <v>102</v>
      </c>
      <c r="F74" s="11" t="s">
        <v>21</v>
      </c>
      <c r="G74" s="11">
        <v>110</v>
      </c>
      <c r="H74" s="11">
        <v>2</v>
      </c>
      <c r="I74" s="11">
        <v>2</v>
      </c>
      <c r="J74" s="11">
        <v>1.53</v>
      </c>
    </row>
    <row r="75" spans="1:10" x14ac:dyDescent="0.25">
      <c r="A75" s="11">
        <v>1</v>
      </c>
      <c r="B75" s="12" t="s">
        <v>265</v>
      </c>
      <c r="C75" s="11" t="s">
        <v>41</v>
      </c>
      <c r="D75" s="11" t="s">
        <v>70</v>
      </c>
      <c r="E75" s="11" t="s">
        <v>108</v>
      </c>
      <c r="F75" s="11" t="s">
        <v>21</v>
      </c>
      <c r="G75" s="11">
        <v>218</v>
      </c>
      <c r="H75" s="11">
        <v>6</v>
      </c>
      <c r="I75" s="11">
        <v>9</v>
      </c>
      <c r="J75" s="11">
        <v>3.03</v>
      </c>
    </row>
    <row r="76" spans="1:10" x14ac:dyDescent="0.25">
      <c r="A76" s="11">
        <v>2</v>
      </c>
      <c r="B76" s="12" t="s">
        <v>266</v>
      </c>
      <c r="C76" s="11" t="s">
        <v>68</v>
      </c>
      <c r="D76" s="11" t="s">
        <v>70</v>
      </c>
      <c r="E76" s="11" t="s">
        <v>108</v>
      </c>
      <c r="F76" s="11" t="s">
        <v>21</v>
      </c>
      <c r="G76" s="11">
        <v>176</v>
      </c>
      <c r="H76" s="11">
        <v>1</v>
      </c>
      <c r="I76" s="11">
        <v>7</v>
      </c>
      <c r="J76" s="11">
        <v>2.44</v>
      </c>
    </row>
    <row r="77" spans="1:10" x14ac:dyDescent="0.25">
      <c r="A77" s="11">
        <v>3</v>
      </c>
      <c r="B77" s="12" t="s">
        <v>267</v>
      </c>
      <c r="C77" s="11" t="s">
        <v>126</v>
      </c>
      <c r="D77" s="11" t="s">
        <v>70</v>
      </c>
      <c r="E77" s="11" t="s">
        <v>108</v>
      </c>
      <c r="F77" s="11" t="s">
        <v>21</v>
      </c>
      <c r="G77" s="11">
        <v>160</v>
      </c>
      <c r="H77" s="11">
        <v>1</v>
      </c>
      <c r="I77" s="11">
        <v>6</v>
      </c>
      <c r="J77" s="11">
        <v>2.2200000000000002</v>
      </c>
    </row>
    <row r="78" spans="1:10" x14ac:dyDescent="0.25">
      <c r="A78" s="11">
        <v>4</v>
      </c>
      <c r="B78" s="11" t="s">
        <v>268</v>
      </c>
      <c r="C78" s="11" t="s">
        <v>25</v>
      </c>
      <c r="D78" s="11" t="s">
        <v>70</v>
      </c>
      <c r="E78" s="11" t="s">
        <v>108</v>
      </c>
      <c r="F78" s="11" t="s">
        <v>21</v>
      </c>
      <c r="G78" s="11">
        <v>94</v>
      </c>
      <c r="H78" s="11">
        <v>1</v>
      </c>
      <c r="I78" s="11">
        <v>0</v>
      </c>
      <c r="J78" s="11">
        <v>1.31</v>
      </c>
    </row>
    <row r="79" spans="1:10" x14ac:dyDescent="0.25">
      <c r="A79" s="11">
        <v>1</v>
      </c>
      <c r="B79" s="12" t="s">
        <v>269</v>
      </c>
      <c r="C79" s="11" t="s">
        <v>36</v>
      </c>
      <c r="D79" s="11" t="s">
        <v>70</v>
      </c>
      <c r="E79" s="11" t="s">
        <v>217</v>
      </c>
      <c r="F79" s="11" t="s">
        <v>21</v>
      </c>
      <c r="G79" s="11">
        <v>236</v>
      </c>
      <c r="H79" s="11">
        <v>7</v>
      </c>
      <c r="I79" s="11">
        <v>10</v>
      </c>
      <c r="J79" s="11">
        <v>3.28</v>
      </c>
    </row>
    <row r="80" spans="1:10" x14ac:dyDescent="0.25">
      <c r="A80" s="11">
        <v>1</v>
      </c>
      <c r="B80" s="12" t="s">
        <v>270</v>
      </c>
      <c r="C80" s="11" t="s">
        <v>75</v>
      </c>
      <c r="D80" s="11" t="s">
        <v>74</v>
      </c>
      <c r="E80" s="11" t="s">
        <v>81</v>
      </c>
      <c r="F80" s="11" t="s">
        <v>21</v>
      </c>
      <c r="G80" s="11">
        <v>322</v>
      </c>
      <c r="H80" s="11">
        <v>11</v>
      </c>
      <c r="I80" s="11">
        <v>23</v>
      </c>
      <c r="J80" s="11">
        <v>4.47</v>
      </c>
    </row>
    <row r="81" spans="1:10" x14ac:dyDescent="0.25">
      <c r="A81" s="11">
        <v>2</v>
      </c>
      <c r="B81" s="12" t="s">
        <v>271</v>
      </c>
      <c r="C81" s="11" t="s">
        <v>272</v>
      </c>
      <c r="D81" s="11" t="s">
        <v>74</v>
      </c>
      <c r="E81" s="11" t="s">
        <v>81</v>
      </c>
      <c r="F81" s="11" t="s">
        <v>21</v>
      </c>
      <c r="G81" s="11">
        <v>314</v>
      </c>
      <c r="H81" s="11">
        <v>11</v>
      </c>
      <c r="I81" s="11">
        <v>19</v>
      </c>
      <c r="J81" s="11">
        <v>4.3600000000000003</v>
      </c>
    </row>
    <row r="82" spans="1:10" x14ac:dyDescent="0.25">
      <c r="A82" s="11">
        <v>3</v>
      </c>
      <c r="B82" s="12" t="s">
        <v>273</v>
      </c>
      <c r="C82" s="11" t="s">
        <v>33</v>
      </c>
      <c r="D82" s="11" t="s">
        <v>74</v>
      </c>
      <c r="E82" s="11" t="s">
        <v>81</v>
      </c>
      <c r="F82" s="11" t="s">
        <v>21</v>
      </c>
      <c r="G82" s="11">
        <v>313</v>
      </c>
      <c r="H82" s="11">
        <v>12</v>
      </c>
      <c r="I82" s="11">
        <v>14</v>
      </c>
      <c r="J82" s="11">
        <v>4.3499999999999996</v>
      </c>
    </row>
    <row r="83" spans="1:10" x14ac:dyDescent="0.25">
      <c r="A83" s="11">
        <v>4</v>
      </c>
      <c r="B83" s="12" t="s">
        <v>274</v>
      </c>
      <c r="C83" s="11" t="s">
        <v>42</v>
      </c>
      <c r="D83" s="11" t="s">
        <v>74</v>
      </c>
      <c r="E83" s="11" t="s">
        <v>81</v>
      </c>
      <c r="F83" s="11" t="s">
        <v>21</v>
      </c>
      <c r="G83" s="11">
        <v>300</v>
      </c>
      <c r="H83" s="11">
        <v>7</v>
      </c>
      <c r="I83" s="11">
        <v>18</v>
      </c>
      <c r="J83" s="11">
        <v>4.17</v>
      </c>
    </row>
    <row r="84" spans="1:10" x14ac:dyDescent="0.25">
      <c r="A84" s="11">
        <v>5</v>
      </c>
      <c r="B84" s="12" t="s">
        <v>275</v>
      </c>
      <c r="C84" s="11" t="s">
        <v>42</v>
      </c>
      <c r="D84" s="11" t="s">
        <v>74</v>
      </c>
      <c r="E84" s="11" t="s">
        <v>81</v>
      </c>
      <c r="F84" s="11" t="s">
        <v>21</v>
      </c>
      <c r="G84" s="11">
        <v>286</v>
      </c>
      <c r="H84" s="11">
        <v>8</v>
      </c>
      <c r="I84" s="11">
        <v>9</v>
      </c>
      <c r="J84" s="11">
        <v>3.97</v>
      </c>
    </row>
    <row r="85" spans="1:10" x14ac:dyDescent="0.25">
      <c r="A85" s="11">
        <v>6</v>
      </c>
      <c r="B85" s="12" t="s">
        <v>276</v>
      </c>
      <c r="C85" s="11" t="s">
        <v>69</v>
      </c>
      <c r="D85" s="11" t="s">
        <v>74</v>
      </c>
      <c r="E85" s="11" t="s">
        <v>81</v>
      </c>
      <c r="F85" s="11" t="s">
        <v>21</v>
      </c>
      <c r="G85" s="11">
        <v>197</v>
      </c>
      <c r="H85" s="11">
        <v>1</v>
      </c>
      <c r="I85" s="11">
        <v>9</v>
      </c>
      <c r="J85" s="11">
        <v>2.74</v>
      </c>
    </row>
    <row r="86" spans="1:10" x14ac:dyDescent="0.25">
      <c r="A86" s="11">
        <v>1</v>
      </c>
      <c r="B86" s="12" t="s">
        <v>277</v>
      </c>
      <c r="C86" s="11" t="s">
        <v>39</v>
      </c>
      <c r="D86" s="11" t="s">
        <v>74</v>
      </c>
      <c r="E86" s="11" t="s">
        <v>92</v>
      </c>
      <c r="F86" s="11" t="s">
        <v>21</v>
      </c>
      <c r="G86" s="11">
        <v>352</v>
      </c>
      <c r="H86" s="11">
        <v>21</v>
      </c>
      <c r="I86" s="11">
        <v>28</v>
      </c>
      <c r="J86" s="11">
        <v>4.8899999999999997</v>
      </c>
    </row>
    <row r="87" spans="1:10" x14ac:dyDescent="0.25">
      <c r="A87" s="11">
        <v>2</v>
      </c>
      <c r="B87" s="12" t="s">
        <v>278</v>
      </c>
      <c r="C87" s="11" t="s">
        <v>64</v>
      </c>
      <c r="D87" s="11" t="s">
        <v>74</v>
      </c>
      <c r="E87" s="11" t="s">
        <v>92</v>
      </c>
      <c r="F87" s="11" t="s">
        <v>21</v>
      </c>
      <c r="G87" s="11">
        <v>342</v>
      </c>
      <c r="H87" s="11">
        <v>17</v>
      </c>
      <c r="I87" s="11">
        <v>28</v>
      </c>
      <c r="J87" s="11">
        <v>4.75</v>
      </c>
    </row>
    <row r="88" spans="1:10" x14ac:dyDescent="0.25">
      <c r="A88" s="11">
        <v>3</v>
      </c>
      <c r="B88" s="12" t="s">
        <v>279</v>
      </c>
      <c r="C88" s="11" t="s">
        <v>64</v>
      </c>
      <c r="D88" s="11" t="s">
        <v>74</v>
      </c>
      <c r="E88" s="11" t="s">
        <v>92</v>
      </c>
      <c r="F88" s="11" t="s">
        <v>21</v>
      </c>
      <c r="G88" s="11">
        <v>333</v>
      </c>
      <c r="H88" s="11">
        <v>14</v>
      </c>
      <c r="I88" s="11">
        <v>27</v>
      </c>
      <c r="J88" s="11">
        <v>4.62</v>
      </c>
    </row>
    <row r="89" spans="1:10" x14ac:dyDescent="0.25">
      <c r="A89" s="11">
        <v>4</v>
      </c>
      <c r="B89" s="12" t="s">
        <v>280</v>
      </c>
      <c r="C89" s="11" t="s">
        <v>64</v>
      </c>
      <c r="D89" s="11" t="s">
        <v>74</v>
      </c>
      <c r="E89" s="11" t="s">
        <v>92</v>
      </c>
      <c r="F89" s="11" t="s">
        <v>21</v>
      </c>
      <c r="G89" s="11">
        <v>330</v>
      </c>
      <c r="H89" s="11">
        <v>15</v>
      </c>
      <c r="I89" s="11">
        <v>20</v>
      </c>
      <c r="J89" s="11">
        <v>4.58</v>
      </c>
    </row>
    <row r="90" spans="1:10" x14ac:dyDescent="0.25">
      <c r="A90" s="11">
        <v>5</v>
      </c>
      <c r="B90" s="12" t="s">
        <v>281</v>
      </c>
      <c r="C90" s="11" t="s">
        <v>33</v>
      </c>
      <c r="D90" s="11" t="s">
        <v>74</v>
      </c>
      <c r="E90" s="11" t="s">
        <v>92</v>
      </c>
      <c r="F90" s="11" t="s">
        <v>21</v>
      </c>
      <c r="G90" s="11">
        <v>312</v>
      </c>
      <c r="H90" s="11">
        <v>11</v>
      </c>
      <c r="I90" s="11">
        <v>17</v>
      </c>
      <c r="J90" s="11">
        <v>4.33</v>
      </c>
    </row>
    <row r="91" spans="1:10" x14ac:dyDescent="0.25">
      <c r="A91" s="11">
        <v>6</v>
      </c>
      <c r="B91" s="12" t="s">
        <v>282</v>
      </c>
      <c r="C91" s="11" t="s">
        <v>39</v>
      </c>
      <c r="D91" s="11" t="s">
        <v>74</v>
      </c>
      <c r="E91" s="11" t="s">
        <v>92</v>
      </c>
      <c r="F91" s="11" t="s">
        <v>21</v>
      </c>
      <c r="G91" s="11">
        <v>299</v>
      </c>
      <c r="H91" s="11">
        <v>14</v>
      </c>
      <c r="I91" s="11">
        <v>18</v>
      </c>
      <c r="J91" s="11">
        <v>4.1500000000000004</v>
      </c>
    </row>
    <row r="92" spans="1:10" x14ac:dyDescent="0.25">
      <c r="A92" s="11">
        <v>7</v>
      </c>
      <c r="B92" s="12" t="s">
        <v>283</v>
      </c>
      <c r="C92" s="11" t="s">
        <v>69</v>
      </c>
      <c r="D92" s="11" t="s">
        <v>74</v>
      </c>
      <c r="E92" s="11" t="s">
        <v>92</v>
      </c>
      <c r="F92" s="11" t="s">
        <v>21</v>
      </c>
      <c r="G92" s="11">
        <v>219</v>
      </c>
      <c r="H92" s="11">
        <v>3</v>
      </c>
      <c r="I92" s="11">
        <v>9</v>
      </c>
      <c r="J92" s="11">
        <v>3.04</v>
      </c>
    </row>
    <row r="93" spans="1:10" x14ac:dyDescent="0.25">
      <c r="A93" s="11">
        <v>8</v>
      </c>
      <c r="B93" s="12" t="s">
        <v>284</v>
      </c>
      <c r="C93" s="11" t="s">
        <v>61</v>
      </c>
      <c r="D93" s="11" t="s">
        <v>74</v>
      </c>
      <c r="E93" s="11" t="s">
        <v>92</v>
      </c>
      <c r="F93" s="11" t="s">
        <v>21</v>
      </c>
      <c r="G93" s="11">
        <v>161</v>
      </c>
      <c r="H93" s="11">
        <v>2</v>
      </c>
      <c r="I93" s="11">
        <v>3</v>
      </c>
      <c r="J93" s="11">
        <v>2.2400000000000002</v>
      </c>
    </row>
    <row r="94" spans="1:10" x14ac:dyDescent="0.25">
      <c r="A94" s="11">
        <v>1</v>
      </c>
      <c r="B94" s="12" t="s">
        <v>285</v>
      </c>
      <c r="C94" s="11" t="s">
        <v>25</v>
      </c>
      <c r="D94" s="11" t="s">
        <v>74</v>
      </c>
      <c r="E94" s="11" t="s">
        <v>102</v>
      </c>
      <c r="F94" s="11" t="s">
        <v>21</v>
      </c>
      <c r="G94" s="11">
        <v>269</v>
      </c>
      <c r="H94" s="11">
        <v>6</v>
      </c>
      <c r="I94" s="11">
        <v>14</v>
      </c>
      <c r="J94" s="11">
        <v>3.74</v>
      </c>
    </row>
    <row r="95" spans="1:10" x14ac:dyDescent="0.25">
      <c r="A95" s="11">
        <v>2</v>
      </c>
      <c r="B95" s="12" t="s">
        <v>286</v>
      </c>
      <c r="C95" s="11" t="s">
        <v>39</v>
      </c>
      <c r="D95" s="11" t="s">
        <v>74</v>
      </c>
      <c r="E95" s="11" t="s">
        <v>102</v>
      </c>
      <c r="F95" s="11" t="s">
        <v>21</v>
      </c>
      <c r="G95" s="11">
        <v>261</v>
      </c>
      <c r="H95" s="11">
        <v>4</v>
      </c>
      <c r="I95" s="11">
        <v>9</v>
      </c>
      <c r="J95" s="11">
        <v>3.62</v>
      </c>
    </row>
    <row r="96" spans="1:10" x14ac:dyDescent="0.25">
      <c r="A96" s="11">
        <v>3</v>
      </c>
      <c r="B96" s="12" t="s">
        <v>287</v>
      </c>
      <c r="C96" s="11" t="s">
        <v>55</v>
      </c>
      <c r="D96" s="11" t="s">
        <v>74</v>
      </c>
      <c r="E96" s="11" t="s">
        <v>102</v>
      </c>
      <c r="F96" s="11" t="s">
        <v>21</v>
      </c>
      <c r="G96" s="11">
        <v>223</v>
      </c>
      <c r="H96" s="11">
        <v>0</v>
      </c>
      <c r="I96" s="11">
        <v>11</v>
      </c>
      <c r="J96" s="11">
        <v>3.1</v>
      </c>
    </row>
    <row r="97" spans="1:10" x14ac:dyDescent="0.25">
      <c r="A97" s="11">
        <v>4</v>
      </c>
      <c r="B97" s="12" t="s">
        <v>288</v>
      </c>
      <c r="C97" s="11" t="s">
        <v>69</v>
      </c>
      <c r="D97" s="11" t="s">
        <v>74</v>
      </c>
      <c r="E97" s="11" t="s">
        <v>102</v>
      </c>
      <c r="F97" s="11" t="s">
        <v>21</v>
      </c>
      <c r="G97" s="11">
        <v>205</v>
      </c>
      <c r="H97" s="11">
        <v>2</v>
      </c>
      <c r="I97" s="11">
        <v>6</v>
      </c>
      <c r="J97" s="11">
        <v>2.85</v>
      </c>
    </row>
    <row r="98" spans="1:10" x14ac:dyDescent="0.25">
      <c r="A98" s="11">
        <v>5</v>
      </c>
      <c r="B98" s="12" t="s">
        <v>289</v>
      </c>
      <c r="C98" s="11" t="s">
        <v>131</v>
      </c>
      <c r="D98" s="11" t="s">
        <v>74</v>
      </c>
      <c r="E98" s="11" t="s">
        <v>102</v>
      </c>
      <c r="F98" s="11" t="s">
        <v>21</v>
      </c>
      <c r="G98" s="11">
        <v>180</v>
      </c>
      <c r="H98" s="11">
        <v>1</v>
      </c>
      <c r="I98" s="11">
        <v>3</v>
      </c>
      <c r="J98" s="11">
        <v>2.5</v>
      </c>
    </row>
    <row r="99" spans="1:10" x14ac:dyDescent="0.25">
      <c r="A99" s="11">
        <v>6</v>
      </c>
      <c r="B99" s="12" t="s">
        <v>290</v>
      </c>
      <c r="C99" s="11" t="s">
        <v>69</v>
      </c>
      <c r="D99" s="11" t="s">
        <v>74</v>
      </c>
      <c r="E99" s="11" t="s">
        <v>102</v>
      </c>
      <c r="F99" s="11" t="s">
        <v>21</v>
      </c>
      <c r="G99" s="11">
        <v>127</v>
      </c>
      <c r="H99" s="11">
        <v>1</v>
      </c>
      <c r="I99" s="11">
        <v>4</v>
      </c>
      <c r="J99" s="11">
        <v>1.76</v>
      </c>
    </row>
    <row r="100" spans="1:10" x14ac:dyDescent="0.25">
      <c r="A100" s="11">
        <v>1</v>
      </c>
      <c r="B100" s="12" t="s">
        <v>291</v>
      </c>
      <c r="C100" s="11" t="s">
        <v>39</v>
      </c>
      <c r="D100" s="11" t="s">
        <v>74</v>
      </c>
      <c r="E100" s="11" t="s">
        <v>108</v>
      </c>
      <c r="F100" s="11" t="s">
        <v>21</v>
      </c>
      <c r="G100" s="11">
        <v>325</v>
      </c>
      <c r="H100" s="11">
        <v>11</v>
      </c>
      <c r="I100" s="11">
        <v>23</v>
      </c>
      <c r="J100" s="11">
        <v>4.51</v>
      </c>
    </row>
    <row r="101" spans="1:10" x14ac:dyDescent="0.25">
      <c r="A101" s="11">
        <v>2</v>
      </c>
      <c r="B101" s="12" t="s">
        <v>292</v>
      </c>
      <c r="C101" s="11" t="s">
        <v>33</v>
      </c>
      <c r="D101" s="11" t="s">
        <v>74</v>
      </c>
      <c r="E101" s="11" t="s">
        <v>108</v>
      </c>
      <c r="F101" s="11" t="s">
        <v>21</v>
      </c>
      <c r="G101" s="11">
        <v>312</v>
      </c>
      <c r="H101" s="11">
        <v>13</v>
      </c>
      <c r="I101" s="11">
        <v>21</v>
      </c>
      <c r="J101" s="11">
        <v>4.33</v>
      </c>
    </row>
    <row r="102" spans="1:10" x14ac:dyDescent="0.25">
      <c r="A102" s="11">
        <v>3</v>
      </c>
      <c r="B102" s="12" t="s">
        <v>293</v>
      </c>
      <c r="C102" s="11" t="s">
        <v>41</v>
      </c>
      <c r="D102" s="11" t="s">
        <v>74</v>
      </c>
      <c r="E102" s="11" t="s">
        <v>108</v>
      </c>
      <c r="F102" s="11" t="s">
        <v>21</v>
      </c>
      <c r="G102" s="11">
        <v>283</v>
      </c>
      <c r="H102" s="11">
        <v>13</v>
      </c>
      <c r="I102" s="11">
        <v>9</v>
      </c>
      <c r="J102" s="11">
        <v>3.93</v>
      </c>
    </row>
    <row r="103" spans="1:10" x14ac:dyDescent="0.25">
      <c r="A103" s="11">
        <v>4</v>
      </c>
      <c r="B103" s="12" t="s">
        <v>294</v>
      </c>
      <c r="C103" s="11" t="s">
        <v>64</v>
      </c>
      <c r="D103" s="11" t="s">
        <v>74</v>
      </c>
      <c r="E103" s="11" t="s">
        <v>108</v>
      </c>
      <c r="F103" s="11" t="s">
        <v>21</v>
      </c>
      <c r="G103" s="11">
        <v>281</v>
      </c>
      <c r="H103" s="11">
        <v>13</v>
      </c>
      <c r="I103" s="11">
        <v>13</v>
      </c>
      <c r="J103" s="11">
        <v>3.9</v>
      </c>
    </row>
    <row r="104" spans="1:10" x14ac:dyDescent="0.25">
      <c r="A104" s="11">
        <v>5</v>
      </c>
      <c r="B104" s="12" t="s">
        <v>295</v>
      </c>
      <c r="C104" s="11" t="s">
        <v>27</v>
      </c>
      <c r="D104" s="11" t="s">
        <v>74</v>
      </c>
      <c r="E104" s="11" t="s">
        <v>108</v>
      </c>
      <c r="F104" s="11" t="s">
        <v>21</v>
      </c>
      <c r="G104" s="11">
        <v>269</v>
      </c>
      <c r="H104" s="11">
        <v>5</v>
      </c>
      <c r="I104" s="11">
        <v>15</v>
      </c>
      <c r="J104" s="11">
        <v>3.74</v>
      </c>
    </row>
    <row r="105" spans="1:10" x14ac:dyDescent="0.25">
      <c r="A105" s="11">
        <v>6</v>
      </c>
      <c r="B105" s="12" t="s">
        <v>296</v>
      </c>
      <c r="C105" s="11" t="s">
        <v>57</v>
      </c>
      <c r="D105" s="11" t="s">
        <v>74</v>
      </c>
      <c r="E105" s="11" t="s">
        <v>108</v>
      </c>
      <c r="F105" s="11" t="s">
        <v>21</v>
      </c>
      <c r="G105" s="11">
        <v>243</v>
      </c>
      <c r="H105" s="11">
        <v>6</v>
      </c>
      <c r="I105" s="11">
        <v>9</v>
      </c>
      <c r="J105" s="11">
        <v>3.38</v>
      </c>
    </row>
    <row r="106" spans="1:10" x14ac:dyDescent="0.25">
      <c r="A106" s="11">
        <v>1</v>
      </c>
      <c r="B106" s="12" t="s">
        <v>297</v>
      </c>
      <c r="C106" s="11" t="s">
        <v>131</v>
      </c>
      <c r="D106" s="11" t="s">
        <v>74</v>
      </c>
      <c r="E106" s="11" t="s">
        <v>213</v>
      </c>
      <c r="F106" s="11" t="s">
        <v>21</v>
      </c>
      <c r="G106" s="11">
        <v>248</v>
      </c>
      <c r="H106" s="11">
        <v>5</v>
      </c>
      <c r="I106" s="11">
        <v>12</v>
      </c>
      <c r="J106" s="11">
        <v>3.44</v>
      </c>
    </row>
    <row r="107" spans="1:10" x14ac:dyDescent="0.25">
      <c r="A107" s="11">
        <v>1</v>
      </c>
      <c r="B107" s="12" t="s">
        <v>298</v>
      </c>
      <c r="C107" s="11" t="s">
        <v>69</v>
      </c>
      <c r="D107" s="11" t="s">
        <v>74</v>
      </c>
      <c r="E107" s="11" t="s">
        <v>217</v>
      </c>
      <c r="F107" s="11" t="s">
        <v>21</v>
      </c>
      <c r="G107" s="11">
        <v>314</v>
      </c>
      <c r="H107" s="11">
        <v>12</v>
      </c>
      <c r="I107" s="11">
        <v>21</v>
      </c>
      <c r="J107" s="11">
        <v>4.3600000000000003</v>
      </c>
    </row>
  </sheetData>
  <hyperlinks>
    <hyperlink ref="B3" r:id="rId1" display="https://resultat.bagskytte.se/Archer/Details/2800624" xr:uid="{00000000-0004-0000-0200-000000000000}"/>
    <hyperlink ref="B4" r:id="rId2" display="https://resultat.bagskytte.se/Archer/Details/1872930" xr:uid="{00000000-0004-0000-0200-000001000000}"/>
    <hyperlink ref="B5" r:id="rId3" display="https://resultat.bagskytte.se/Archer/Details/2963028" xr:uid="{00000000-0004-0000-0200-000002000000}"/>
    <hyperlink ref="B6" r:id="rId4" display="https://resultat.bagskytte.se/Archer/Details/3661220" xr:uid="{00000000-0004-0000-0200-000003000000}"/>
    <hyperlink ref="B7" r:id="rId5" display="https://resultat.bagskytte.se/Archer/Details/1584369" xr:uid="{00000000-0004-0000-0200-000004000000}"/>
    <hyperlink ref="B8" r:id="rId6" display="https://resultat.bagskytte.se/Archer/Details/805434" xr:uid="{00000000-0004-0000-0200-000005000000}"/>
    <hyperlink ref="B9" r:id="rId7" display="https://resultat.bagskytte.se/Archer/Details/1872627" xr:uid="{00000000-0004-0000-0200-000006000000}"/>
    <hyperlink ref="B10" r:id="rId8" display="https://resultat.bagskytte.se/Archer/Details/1652326" xr:uid="{00000000-0004-0000-0200-000007000000}"/>
    <hyperlink ref="B11" r:id="rId9" display="https://resultat.bagskytte.se/Archer/Details/1982876" xr:uid="{00000000-0004-0000-0200-000008000000}"/>
    <hyperlink ref="B12" r:id="rId10" display="https://resultat.bagskytte.se/Archer/Details/1386487" xr:uid="{00000000-0004-0000-0200-000009000000}"/>
    <hyperlink ref="B13" r:id="rId11" display="https://resultat.bagskytte.se/Archer/Details/2055691" xr:uid="{00000000-0004-0000-0200-00000A000000}"/>
    <hyperlink ref="B14" r:id="rId12" display="https://resultat.bagskytte.se/Archer/Details/229602" xr:uid="{00000000-0004-0000-0200-00000B000000}"/>
    <hyperlink ref="B15" r:id="rId13" display="https://resultat.bagskytte.se/Archer/Details/1067829" xr:uid="{00000000-0004-0000-0200-00000C000000}"/>
    <hyperlink ref="B16" r:id="rId14" display="https://resultat.bagskytte.se/Archer/Details/290794" xr:uid="{00000000-0004-0000-0200-00000D000000}"/>
    <hyperlink ref="B17" r:id="rId15" display="https://resultat.bagskytte.se/Archer/Details/1620409" xr:uid="{00000000-0004-0000-0200-00000E000000}"/>
    <hyperlink ref="B18" r:id="rId16" display="https://resultat.bagskytte.se/Archer/Details/2922487" xr:uid="{00000000-0004-0000-0200-00000F000000}"/>
    <hyperlink ref="B19" r:id="rId17" display="https://resultat.bagskytte.se/Archer/Details/722518" xr:uid="{00000000-0004-0000-0200-000010000000}"/>
    <hyperlink ref="B20" r:id="rId18" display="https://resultat.bagskytte.se/Archer/Details/785974" xr:uid="{00000000-0004-0000-0200-000011000000}"/>
    <hyperlink ref="B21" r:id="rId19" display="https://resultat.bagskytte.se/Archer/Details/495530" xr:uid="{00000000-0004-0000-0200-000012000000}"/>
    <hyperlink ref="B22" r:id="rId20" display="https://resultat.bagskytte.se/Archer/Details/4060946" xr:uid="{00000000-0004-0000-0200-000013000000}"/>
    <hyperlink ref="B23" r:id="rId21" display="https://resultat.bagskytte.se/Archer/Details/1609531" xr:uid="{00000000-0004-0000-0200-000014000000}"/>
    <hyperlink ref="B24" r:id="rId22" display="https://resultat.bagskytte.se/Archer/Details/1393337" xr:uid="{00000000-0004-0000-0200-000015000000}"/>
    <hyperlink ref="B25" r:id="rId23" display="https://resultat.bagskytte.se/Archer/Details/3776928" xr:uid="{00000000-0004-0000-0200-000016000000}"/>
    <hyperlink ref="B26" r:id="rId24" display="https://resultat.bagskytte.se/Archer/Details/3213398" xr:uid="{00000000-0004-0000-0200-000017000000}"/>
    <hyperlink ref="B28" r:id="rId25" display="https://resultat.bagskytte.se/Archer/Details/2904349" xr:uid="{00000000-0004-0000-0200-000018000000}"/>
    <hyperlink ref="B29" r:id="rId26" display="https://resultat.bagskytte.se/Archer/Details/492472" xr:uid="{00000000-0004-0000-0200-000019000000}"/>
    <hyperlink ref="B30" r:id="rId27" display="https://resultat.bagskytte.se/Archer/Details/2485613" xr:uid="{00000000-0004-0000-0200-00001A000000}"/>
    <hyperlink ref="B31" r:id="rId28" display="https://resultat.bagskytte.se/Archer/Details/1791642" xr:uid="{00000000-0004-0000-0200-00001B000000}"/>
    <hyperlink ref="B32" r:id="rId29" display="https://resultat.bagskytte.se/Archer/Details/847658" xr:uid="{00000000-0004-0000-0200-00001C000000}"/>
    <hyperlink ref="B33" r:id="rId30" display="https://resultat.bagskytte.se/Archer/Details/403931" xr:uid="{00000000-0004-0000-0200-00001D000000}"/>
    <hyperlink ref="B34" r:id="rId31" display="https://resultat.bagskytte.se/Archer/Details/2841336" xr:uid="{00000000-0004-0000-0200-00001E000000}"/>
    <hyperlink ref="B35" r:id="rId32" display="https://resultat.bagskytte.se/Archer/Details/1908222" xr:uid="{00000000-0004-0000-0200-00001F000000}"/>
    <hyperlink ref="B36" r:id="rId33" display="https://resultat.bagskytte.se/Archer/Details/699136" xr:uid="{00000000-0004-0000-0200-000020000000}"/>
    <hyperlink ref="B37" r:id="rId34" display="https://resultat.bagskytte.se/Archer/Details/1428640" xr:uid="{00000000-0004-0000-0200-000021000000}"/>
    <hyperlink ref="B38" r:id="rId35" display="https://resultat.bagskytte.se/Archer/Details/745259" xr:uid="{00000000-0004-0000-0200-000022000000}"/>
    <hyperlink ref="B39" r:id="rId36" display="https://resultat.bagskytte.se/Archer/Details/1817330" xr:uid="{00000000-0004-0000-0200-000023000000}"/>
    <hyperlink ref="B40" r:id="rId37" display="https://resultat.bagskytte.se/Archer/Details/1525043" xr:uid="{00000000-0004-0000-0200-000024000000}"/>
    <hyperlink ref="B41" r:id="rId38" display="https://resultat.bagskytte.se/Archer/Details/2566659" xr:uid="{00000000-0004-0000-0200-000025000000}"/>
    <hyperlink ref="B42" r:id="rId39" display="https://resultat.bagskytte.se/Archer/Details/1682786" xr:uid="{00000000-0004-0000-0200-000026000000}"/>
    <hyperlink ref="B43" r:id="rId40" display="https://resultat.bagskytte.se/Archer/Details/2375912" xr:uid="{00000000-0004-0000-0200-000027000000}"/>
    <hyperlink ref="B44" r:id="rId41" display="https://resultat.bagskytte.se/Archer/Details/822233" xr:uid="{00000000-0004-0000-0200-000028000000}"/>
    <hyperlink ref="B45" r:id="rId42" display="https://resultat.bagskytte.se/Archer/Details/739021" xr:uid="{00000000-0004-0000-0200-000029000000}"/>
    <hyperlink ref="B46" r:id="rId43" display="https://resultat.bagskytte.se/Archer/Details/1020593" xr:uid="{00000000-0004-0000-0200-00002A000000}"/>
    <hyperlink ref="B47" r:id="rId44" display="https://resultat.bagskytte.se/Archer/Details/754885" xr:uid="{00000000-0004-0000-0200-00002B000000}"/>
    <hyperlink ref="B48" r:id="rId45" display="https://resultat.bagskytte.se/Archer/Details/837574" xr:uid="{00000000-0004-0000-0200-00002C000000}"/>
    <hyperlink ref="B49" r:id="rId46" display="https://resultat.bagskytte.se/Archer/Details/1606252" xr:uid="{00000000-0004-0000-0200-00002D000000}"/>
    <hyperlink ref="B50" r:id="rId47" display="https://resultat.bagskytte.se/Archer/Details/1602657" xr:uid="{00000000-0004-0000-0200-00002E000000}"/>
    <hyperlink ref="B51" r:id="rId48" display="https://resultat.bagskytte.se/Archer/Details/374074" xr:uid="{00000000-0004-0000-0200-00002F000000}"/>
    <hyperlink ref="B52" r:id="rId49" display="https://resultat.bagskytte.se/Archer/Details/1101363" xr:uid="{00000000-0004-0000-0200-000030000000}"/>
    <hyperlink ref="B53" r:id="rId50" display="https://resultat.bagskytte.se/Archer/Details/4010812" xr:uid="{00000000-0004-0000-0200-000031000000}"/>
    <hyperlink ref="B54" r:id="rId51" display="https://resultat.bagskytte.se/Archer/Details/2800616" xr:uid="{00000000-0004-0000-0200-000032000000}"/>
    <hyperlink ref="B55" r:id="rId52" display="https://resultat.bagskytte.se/Archer/Details/1875764" xr:uid="{00000000-0004-0000-0200-000033000000}"/>
    <hyperlink ref="B56" r:id="rId53" display="https://resultat.bagskytte.se/Archer/Details/338944" xr:uid="{00000000-0004-0000-0200-000034000000}"/>
    <hyperlink ref="B57" r:id="rId54" display="https://resultat.bagskytte.se/Archer/Details/1556426" xr:uid="{00000000-0004-0000-0200-000035000000}"/>
    <hyperlink ref="B58" r:id="rId55" display="https://resultat.bagskytte.se/Archer/Details/616869" xr:uid="{00000000-0004-0000-0200-000036000000}"/>
    <hyperlink ref="B59" r:id="rId56" display="https://resultat.bagskytte.se/Archer/Details/2288563" xr:uid="{00000000-0004-0000-0200-000037000000}"/>
    <hyperlink ref="B60" r:id="rId57" display="https://resultat.bagskytte.se/Archer/Details/3132298" xr:uid="{00000000-0004-0000-0200-000038000000}"/>
    <hyperlink ref="B61" r:id="rId58" display="https://resultat.bagskytte.se/Archer/Details/1574928" xr:uid="{00000000-0004-0000-0200-000039000000}"/>
    <hyperlink ref="B62" r:id="rId59" display="https://resultat.bagskytte.se/Archer/Details/809784" xr:uid="{00000000-0004-0000-0200-00003A000000}"/>
    <hyperlink ref="B63" r:id="rId60" display="https://resultat.bagskytte.se/Archer/Details/2240524" xr:uid="{00000000-0004-0000-0200-00003B000000}"/>
    <hyperlink ref="B65" r:id="rId61" display="https://resultat.bagskytte.se/Archer/Details/1384745" xr:uid="{00000000-0004-0000-0200-00003C000000}"/>
    <hyperlink ref="B66" r:id="rId62" display="https://resultat.bagskytte.se/Archer/Details/2288564" xr:uid="{00000000-0004-0000-0200-00003D000000}"/>
    <hyperlink ref="B67" r:id="rId63" display="https://resultat.bagskytte.se/Archer/Details/1793546" xr:uid="{00000000-0004-0000-0200-00003E000000}"/>
    <hyperlink ref="B68" r:id="rId64" display="https://resultat.bagskytte.se/Archer/Details/2961450" xr:uid="{00000000-0004-0000-0200-00003F000000}"/>
    <hyperlink ref="B69" r:id="rId65" display="https://resultat.bagskytte.se/Archer/Details/1384744" xr:uid="{00000000-0004-0000-0200-000040000000}"/>
    <hyperlink ref="B70" r:id="rId66" display="https://resultat.bagskytte.se/Archer/Details/3491694" xr:uid="{00000000-0004-0000-0200-000041000000}"/>
    <hyperlink ref="B71" r:id="rId67" display="https://resultat.bagskytte.se/Archer/Details/801441" xr:uid="{00000000-0004-0000-0200-000042000000}"/>
    <hyperlink ref="B72" r:id="rId68" display="https://resultat.bagskytte.se/Archer/Details/1009060" xr:uid="{00000000-0004-0000-0200-000043000000}"/>
    <hyperlink ref="B73" r:id="rId69" display="https://resultat.bagskytte.se/Archer/Details/208152" xr:uid="{00000000-0004-0000-0200-000044000000}"/>
    <hyperlink ref="B74" r:id="rId70" display="https://resultat.bagskytte.se/Archer/Details/1372386" xr:uid="{00000000-0004-0000-0200-000045000000}"/>
    <hyperlink ref="B75" r:id="rId71" display="https://resultat.bagskytte.se/Archer/Details/1606357" xr:uid="{00000000-0004-0000-0200-000046000000}"/>
    <hyperlink ref="B76" r:id="rId72" display="https://resultat.bagskytte.se/Archer/Details/659808" xr:uid="{00000000-0004-0000-0200-000047000000}"/>
    <hyperlink ref="B77" r:id="rId73" display="https://resultat.bagskytte.se/Archer/Details/1356300" xr:uid="{00000000-0004-0000-0200-000048000000}"/>
    <hyperlink ref="B79" r:id="rId74" display="https://resultat.bagskytte.se/Archer/Details/1762378" xr:uid="{00000000-0004-0000-0200-000049000000}"/>
    <hyperlink ref="B80" r:id="rId75" display="https://resultat.bagskytte.se/Archer/Details/1442736" xr:uid="{00000000-0004-0000-0200-00004A000000}"/>
    <hyperlink ref="B81" r:id="rId76" display="https://resultat.bagskytte.se/Archer/Details/1605120" xr:uid="{00000000-0004-0000-0200-00004B000000}"/>
    <hyperlink ref="B82" r:id="rId77" display="https://resultat.bagskytte.se/Archer/Details/1383765" xr:uid="{00000000-0004-0000-0200-00004C000000}"/>
    <hyperlink ref="B83" r:id="rId78" display="https://resultat.bagskytte.se/Archer/Details/1831456" xr:uid="{00000000-0004-0000-0200-00004D000000}"/>
    <hyperlink ref="B84" r:id="rId79" display="https://resultat.bagskytte.se/Archer/Details/3288834" xr:uid="{00000000-0004-0000-0200-00004E000000}"/>
    <hyperlink ref="B85" r:id="rId80" display="https://resultat.bagskytte.se/Archer/Details/1743464" xr:uid="{00000000-0004-0000-0200-00004F000000}"/>
    <hyperlink ref="B86" r:id="rId81" display="https://resultat.bagskytte.se/Archer/Details/491366" xr:uid="{00000000-0004-0000-0200-000050000000}"/>
    <hyperlink ref="B87" r:id="rId82" display="https://resultat.bagskytte.se/Archer/Details/1097495" xr:uid="{00000000-0004-0000-0200-000051000000}"/>
    <hyperlink ref="B88" r:id="rId83" display="https://resultat.bagskytte.se/Archer/Details/1663724" xr:uid="{00000000-0004-0000-0200-000052000000}"/>
    <hyperlink ref="B89" r:id="rId84" display="https://resultat.bagskytte.se/Archer/Details/1979063" xr:uid="{00000000-0004-0000-0200-000053000000}"/>
    <hyperlink ref="B90" r:id="rId85" display="https://resultat.bagskytte.se/Archer/Details/2334923" xr:uid="{00000000-0004-0000-0200-000054000000}"/>
    <hyperlink ref="B91" r:id="rId86" display="https://resultat.bagskytte.se/Archer/Details/1867370" xr:uid="{00000000-0004-0000-0200-000055000000}"/>
    <hyperlink ref="B92" r:id="rId87" display="https://resultat.bagskytte.se/Archer/Details/2905418" xr:uid="{00000000-0004-0000-0200-000056000000}"/>
    <hyperlink ref="B93" r:id="rId88" display="https://resultat.bagskytte.se/Archer/Details/2375536" xr:uid="{00000000-0004-0000-0200-000057000000}"/>
    <hyperlink ref="B94" r:id="rId89" display="https://resultat.bagskytte.se/Archer/Details/857368" xr:uid="{00000000-0004-0000-0200-000058000000}"/>
    <hyperlink ref="B95" r:id="rId90" display="https://resultat.bagskytte.se/Archer/Details/563976" xr:uid="{00000000-0004-0000-0200-000059000000}"/>
    <hyperlink ref="B96" r:id="rId91" display="https://resultat.bagskytte.se/Archer/Details/800763" xr:uid="{00000000-0004-0000-0200-00005A000000}"/>
    <hyperlink ref="B97" r:id="rId92" display="https://resultat.bagskytte.se/Archer/Details/2290340" xr:uid="{00000000-0004-0000-0200-00005B000000}"/>
    <hyperlink ref="B98" r:id="rId93" display="https://resultat.bagskytte.se/Archer/Details/2203728" xr:uid="{00000000-0004-0000-0200-00005C000000}"/>
    <hyperlink ref="B99" r:id="rId94" display="https://resultat.bagskytte.se/Archer/Details/688489" xr:uid="{00000000-0004-0000-0200-00005D000000}"/>
    <hyperlink ref="B100" r:id="rId95" display="https://resultat.bagskytte.se/Archer/Details/375347" xr:uid="{00000000-0004-0000-0200-00005E000000}"/>
    <hyperlink ref="B101" r:id="rId96" display="https://resultat.bagskytte.se/Archer/Details/1548317" xr:uid="{00000000-0004-0000-0200-00005F000000}"/>
    <hyperlink ref="B102" r:id="rId97" display="https://resultat.bagskytte.se/Archer/Details/1373908" xr:uid="{00000000-0004-0000-0200-000060000000}"/>
    <hyperlink ref="B103" r:id="rId98" display="https://resultat.bagskytte.se/Archer/Details/1097483" xr:uid="{00000000-0004-0000-0200-000061000000}"/>
    <hyperlink ref="B104" r:id="rId99" display="https://resultat.bagskytte.se/Archer/Details/1575766" xr:uid="{00000000-0004-0000-0200-000062000000}"/>
    <hyperlink ref="B105" r:id="rId100" display="https://resultat.bagskytte.se/Archer/Details/2258365" xr:uid="{00000000-0004-0000-0200-000063000000}"/>
    <hyperlink ref="B106" r:id="rId101" display="https://resultat.bagskytte.se/Archer/Details/3178479" xr:uid="{00000000-0004-0000-0200-000064000000}"/>
    <hyperlink ref="B107" r:id="rId102" display="https://resultat.bagskytte.se/Archer/Details/3833106" xr:uid="{00000000-0004-0000-0200-00006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6DAF-124D-4219-AA04-D6527C7159EB}">
  <dimension ref="A1:F271"/>
  <sheetViews>
    <sheetView workbookViewId="0">
      <selection activeCell="B3" sqref="B3"/>
    </sheetView>
  </sheetViews>
  <sheetFormatPr defaultRowHeight="15" x14ac:dyDescent="0.25"/>
  <cols>
    <col min="1" max="1" width="10.28515625" customWidth="1"/>
    <col min="2" max="2" width="36" customWidth="1"/>
    <col min="3" max="3" width="12.5703125" customWidth="1"/>
    <col min="4" max="4" width="12.85546875" style="109" customWidth="1"/>
    <col min="5" max="5" width="12.7109375" bestFit="1" customWidth="1"/>
  </cols>
  <sheetData>
    <row r="1" spans="1:6" ht="27" x14ac:dyDescent="0.5">
      <c r="A1" s="71" t="s">
        <v>607</v>
      </c>
      <c r="B1" s="72"/>
      <c r="C1" s="72"/>
      <c r="D1" s="108"/>
      <c r="E1" s="72"/>
    </row>
    <row r="2" spans="1:6" x14ac:dyDescent="0.25">
      <c r="A2" s="72"/>
      <c r="B2" s="72"/>
      <c r="C2" s="72"/>
      <c r="D2" s="108"/>
      <c r="E2" s="72"/>
    </row>
    <row r="3" spans="1:6" x14ac:dyDescent="0.25">
      <c r="A3" s="79" t="s">
        <v>601</v>
      </c>
      <c r="B3" s="124">
        <f>Resultatlista!C2</f>
        <v>0</v>
      </c>
      <c r="E3" s="80" t="s">
        <v>628</v>
      </c>
      <c r="F3" s="63">
        <f>Resultatlista!F3</f>
        <v>72</v>
      </c>
    </row>
    <row r="4" spans="1:6" x14ac:dyDescent="0.25">
      <c r="A4" s="79" t="s">
        <v>602</v>
      </c>
      <c r="B4" s="83">
        <f>Resultatlista!C3</f>
        <v>0</v>
      </c>
      <c r="C4" s="72"/>
      <c r="D4" s="108"/>
      <c r="E4" s="72"/>
    </row>
    <row r="5" spans="1:6" ht="48.75" customHeight="1" x14ac:dyDescent="0.25">
      <c r="A5" s="72"/>
      <c r="B5" s="72"/>
      <c r="C5" s="72"/>
      <c r="D5" s="112" t="s">
        <v>648</v>
      </c>
      <c r="E5" s="72"/>
    </row>
    <row r="6" spans="1:6" x14ac:dyDescent="0.25">
      <c r="A6" s="62" t="s">
        <v>0</v>
      </c>
      <c r="B6" s="62" t="s">
        <v>603</v>
      </c>
      <c r="C6" s="62" t="s">
        <v>463</v>
      </c>
      <c r="D6" s="110" t="s">
        <v>604</v>
      </c>
      <c r="E6" s="62" t="s">
        <v>604</v>
      </c>
      <c r="F6" s="62" t="s">
        <v>605</v>
      </c>
    </row>
    <row r="7" spans="1:6" x14ac:dyDescent="0.25">
      <c r="D7" s="111"/>
      <c r="E7" s="10"/>
    </row>
    <row r="8" spans="1:6" x14ac:dyDescent="0.25">
      <c r="D8" s="111"/>
      <c r="E8" s="10"/>
    </row>
    <row r="9" spans="1:6" x14ac:dyDescent="0.25">
      <c r="D9" s="111"/>
      <c r="E9" s="10"/>
    </row>
    <row r="10" spans="1:6" x14ac:dyDescent="0.25">
      <c r="D10" s="111"/>
      <c r="E10" s="10"/>
    </row>
    <row r="11" spans="1:6" x14ac:dyDescent="0.25">
      <c r="D11" s="111"/>
      <c r="E11" s="10"/>
    </row>
    <row r="12" spans="1:6" x14ac:dyDescent="0.25">
      <c r="D12" s="111"/>
      <c r="E12" s="10"/>
    </row>
    <row r="13" spans="1:6" x14ac:dyDescent="0.25">
      <c r="D13" s="111"/>
      <c r="E13" s="10"/>
    </row>
    <row r="14" spans="1:6" x14ac:dyDescent="0.25">
      <c r="D14" s="111"/>
      <c r="E14" s="10"/>
    </row>
    <row r="15" spans="1:6" x14ac:dyDescent="0.25">
      <c r="D15" s="111"/>
      <c r="E15" s="10"/>
    </row>
    <row r="16" spans="1:6" x14ac:dyDescent="0.25">
      <c r="D16" s="111"/>
      <c r="E16" s="10"/>
    </row>
    <row r="17" spans="4:5" x14ac:dyDescent="0.25">
      <c r="D17" s="111"/>
      <c r="E17" s="10"/>
    </row>
    <row r="18" spans="4:5" x14ac:dyDescent="0.25">
      <c r="D18" s="111"/>
      <c r="E18" s="10"/>
    </row>
    <row r="19" spans="4:5" x14ac:dyDescent="0.25">
      <c r="D19" s="111"/>
      <c r="E19" s="10"/>
    </row>
    <row r="20" spans="4:5" x14ac:dyDescent="0.25">
      <c r="D20" s="111"/>
      <c r="E20" s="10"/>
    </row>
    <row r="21" spans="4:5" x14ac:dyDescent="0.25">
      <c r="D21" s="111"/>
      <c r="E21" s="10"/>
    </row>
    <row r="22" spans="4:5" x14ac:dyDescent="0.25">
      <c r="D22" s="111"/>
      <c r="E22" s="10"/>
    </row>
    <row r="23" spans="4:5" x14ac:dyDescent="0.25">
      <c r="D23" s="111"/>
      <c r="E23" s="10"/>
    </row>
    <row r="24" spans="4:5" x14ac:dyDescent="0.25">
      <c r="D24" s="111"/>
      <c r="E24" s="10"/>
    </row>
    <row r="25" spans="4:5" x14ac:dyDescent="0.25">
      <c r="D25" s="111"/>
      <c r="E25" s="10"/>
    </row>
    <row r="26" spans="4:5" x14ac:dyDescent="0.25">
      <c r="D26" s="111"/>
      <c r="E26" s="10"/>
    </row>
    <row r="27" spans="4:5" x14ac:dyDescent="0.25">
      <c r="D27" s="111"/>
      <c r="E27" s="10"/>
    </row>
    <row r="28" spans="4:5" x14ac:dyDescent="0.25">
      <c r="D28" s="111"/>
      <c r="E28" s="10"/>
    </row>
    <row r="29" spans="4:5" x14ac:dyDescent="0.25">
      <c r="D29" s="111"/>
      <c r="E29" s="10"/>
    </row>
    <row r="30" spans="4:5" x14ac:dyDescent="0.25">
      <c r="D30" s="111"/>
      <c r="E30" s="10"/>
    </row>
    <row r="31" spans="4:5" x14ac:dyDescent="0.25">
      <c r="D31" s="111"/>
      <c r="E31" s="10"/>
    </row>
    <row r="32" spans="4:5" x14ac:dyDescent="0.25">
      <c r="D32" s="111"/>
      <c r="E32" s="10"/>
    </row>
    <row r="33" spans="4:5" x14ac:dyDescent="0.25">
      <c r="D33" s="111"/>
      <c r="E33" s="10"/>
    </row>
    <row r="34" spans="4:5" x14ac:dyDescent="0.25">
      <c r="D34" s="111"/>
      <c r="E34" s="10"/>
    </row>
    <row r="35" spans="4:5" x14ac:dyDescent="0.25">
      <c r="D35" s="111"/>
      <c r="E35" s="10"/>
    </row>
    <row r="36" spans="4:5" x14ac:dyDescent="0.25">
      <c r="D36" s="111"/>
      <c r="E36" s="10"/>
    </row>
    <row r="37" spans="4:5" x14ac:dyDescent="0.25">
      <c r="D37" s="111"/>
      <c r="E37" s="10"/>
    </row>
    <row r="38" spans="4:5" x14ac:dyDescent="0.25">
      <c r="D38" s="111"/>
      <c r="E38" s="10"/>
    </row>
    <row r="39" spans="4:5" x14ac:dyDescent="0.25">
      <c r="D39" s="111"/>
      <c r="E39" s="10"/>
    </row>
    <row r="40" spans="4:5" x14ac:dyDescent="0.25">
      <c r="D40" s="111"/>
      <c r="E40" s="10"/>
    </row>
    <row r="41" spans="4:5" x14ac:dyDescent="0.25">
      <c r="D41" s="111"/>
      <c r="E41" s="10"/>
    </row>
    <row r="42" spans="4:5" x14ac:dyDescent="0.25">
      <c r="D42" s="111"/>
      <c r="E42" s="10"/>
    </row>
    <row r="43" spans="4:5" x14ac:dyDescent="0.25">
      <c r="D43" s="111"/>
      <c r="E43" s="10"/>
    </row>
    <row r="44" spans="4:5" x14ac:dyDescent="0.25">
      <c r="D44" s="111"/>
      <c r="E44" s="10"/>
    </row>
    <row r="45" spans="4:5" x14ac:dyDescent="0.25">
      <c r="D45" s="111"/>
      <c r="E45" s="10"/>
    </row>
    <row r="46" spans="4:5" x14ac:dyDescent="0.25">
      <c r="D46" s="111"/>
      <c r="E46" s="10"/>
    </row>
    <row r="47" spans="4:5" x14ac:dyDescent="0.25">
      <c r="D47" s="111"/>
      <c r="E47" s="10"/>
    </row>
    <row r="48" spans="4:5" x14ac:dyDescent="0.25">
      <c r="D48" s="111"/>
      <c r="E48" s="10"/>
    </row>
    <row r="49" spans="1:5" x14ac:dyDescent="0.25">
      <c r="D49" s="111"/>
      <c r="E49" s="10"/>
    </row>
    <row r="50" spans="1:5" x14ac:dyDescent="0.25">
      <c r="D50" s="111"/>
      <c r="E50" s="10"/>
    </row>
    <row r="51" spans="1:5" x14ac:dyDescent="0.25">
      <c r="D51" s="111"/>
      <c r="E51" s="10"/>
    </row>
    <row r="52" spans="1:5" x14ac:dyDescent="0.25">
      <c r="D52" s="111"/>
      <c r="E52" s="10"/>
    </row>
    <row r="53" spans="1:5" x14ac:dyDescent="0.25">
      <c r="D53" s="111"/>
      <c r="E53" s="10"/>
    </row>
    <row r="54" spans="1:5" x14ac:dyDescent="0.25">
      <c r="D54" s="111"/>
      <c r="E54" s="10"/>
    </row>
    <row r="55" spans="1:5" x14ac:dyDescent="0.25">
      <c r="D55" s="111"/>
      <c r="E55" s="10"/>
    </row>
    <row r="56" spans="1:5" x14ac:dyDescent="0.25">
      <c r="D56" s="111"/>
      <c r="E56" s="10"/>
    </row>
    <row r="57" spans="1:5" x14ac:dyDescent="0.25">
      <c r="D57" s="111"/>
      <c r="E57" s="10"/>
    </row>
    <row r="58" spans="1:5" x14ac:dyDescent="0.25">
      <c r="D58" s="111"/>
      <c r="E58" s="10"/>
    </row>
    <row r="59" spans="1:5" x14ac:dyDescent="0.25">
      <c r="D59" s="111"/>
      <c r="E59" s="10"/>
    </row>
    <row r="60" spans="1:5" x14ac:dyDescent="0.25">
      <c r="A60" s="73"/>
      <c r="B60" s="73"/>
      <c r="C60" s="73"/>
      <c r="D60" s="111"/>
      <c r="E60" s="90"/>
    </row>
    <row r="61" spans="1:5" x14ac:dyDescent="0.25">
      <c r="D61" s="111"/>
      <c r="E61" s="10"/>
    </row>
    <row r="62" spans="1:5" x14ac:dyDescent="0.25">
      <c r="D62" s="111"/>
      <c r="E62" s="10"/>
    </row>
    <row r="63" spans="1:5" x14ac:dyDescent="0.25">
      <c r="A63" s="73"/>
      <c r="B63" s="73"/>
      <c r="C63" s="73"/>
      <c r="D63" s="111"/>
      <c r="E63" s="90"/>
    </row>
    <row r="64" spans="1:5" x14ac:dyDescent="0.25">
      <c r="D64" s="111"/>
      <c r="E64" s="10"/>
    </row>
    <row r="65" spans="4:5" x14ac:dyDescent="0.25">
      <c r="D65" s="111"/>
      <c r="E65" s="10"/>
    </row>
    <row r="66" spans="4:5" x14ac:dyDescent="0.25">
      <c r="D66" s="111"/>
      <c r="E66" s="10"/>
    </row>
    <row r="67" spans="4:5" x14ac:dyDescent="0.25">
      <c r="D67" s="111"/>
      <c r="E67" s="10"/>
    </row>
    <row r="68" spans="4:5" x14ac:dyDescent="0.25">
      <c r="D68" s="111"/>
      <c r="E68" s="10"/>
    </row>
    <row r="69" spans="4:5" x14ac:dyDescent="0.25">
      <c r="D69" s="111"/>
      <c r="E69" s="10"/>
    </row>
    <row r="70" spans="4:5" x14ac:dyDescent="0.25">
      <c r="D70" s="111"/>
      <c r="E70" s="10"/>
    </row>
    <row r="71" spans="4:5" x14ac:dyDescent="0.25">
      <c r="D71" s="111"/>
      <c r="E71" s="10"/>
    </row>
    <row r="72" spans="4:5" x14ac:dyDescent="0.25">
      <c r="D72" s="111"/>
      <c r="E72" s="10"/>
    </row>
    <row r="73" spans="4:5" x14ac:dyDescent="0.25">
      <c r="D73" s="111"/>
      <c r="E73" s="10"/>
    </row>
    <row r="74" spans="4:5" x14ac:dyDescent="0.25">
      <c r="D74" s="111"/>
      <c r="E74" s="10"/>
    </row>
    <row r="75" spans="4:5" x14ac:dyDescent="0.25">
      <c r="D75" s="111"/>
      <c r="E75" s="10"/>
    </row>
    <row r="76" spans="4:5" x14ac:dyDescent="0.25">
      <c r="D76" s="111"/>
      <c r="E76" s="10"/>
    </row>
    <row r="77" spans="4:5" x14ac:dyDescent="0.25">
      <c r="D77" s="111"/>
      <c r="E77" s="10"/>
    </row>
    <row r="78" spans="4:5" x14ac:dyDescent="0.25">
      <c r="D78" s="111"/>
      <c r="E78" s="10"/>
    </row>
    <row r="79" spans="4:5" x14ac:dyDescent="0.25">
      <c r="D79" s="111"/>
      <c r="E79" s="10"/>
    </row>
    <row r="80" spans="4:5" x14ac:dyDescent="0.25">
      <c r="D80" s="111"/>
      <c r="E80" s="10"/>
    </row>
    <row r="81" spans="4:5" x14ac:dyDescent="0.25">
      <c r="D81" s="111"/>
      <c r="E81" s="10"/>
    </row>
    <row r="82" spans="4:5" x14ac:dyDescent="0.25">
      <c r="D82" s="111"/>
      <c r="E82" s="10"/>
    </row>
    <row r="83" spans="4:5" x14ac:dyDescent="0.25">
      <c r="D83" s="111"/>
      <c r="E83" s="10"/>
    </row>
    <row r="84" spans="4:5" x14ac:dyDescent="0.25">
      <c r="D84" s="111"/>
      <c r="E84" s="10"/>
    </row>
    <row r="85" spans="4:5" x14ac:dyDescent="0.25">
      <c r="D85" s="111"/>
      <c r="E85" s="10"/>
    </row>
    <row r="86" spans="4:5" x14ac:dyDescent="0.25">
      <c r="D86" s="111"/>
      <c r="E86" s="10"/>
    </row>
    <row r="87" spans="4:5" x14ac:dyDescent="0.25">
      <c r="D87" s="111"/>
      <c r="E87" s="10"/>
    </row>
    <row r="88" spans="4:5" x14ac:dyDescent="0.25">
      <c r="D88" s="111"/>
      <c r="E88" s="10"/>
    </row>
    <row r="89" spans="4:5" x14ac:dyDescent="0.25">
      <c r="D89" s="111"/>
      <c r="E89" s="10"/>
    </row>
    <row r="90" spans="4:5" x14ac:dyDescent="0.25">
      <c r="D90" s="111"/>
      <c r="E90" s="10"/>
    </row>
    <row r="91" spans="4:5" x14ac:dyDescent="0.25">
      <c r="D91" s="111"/>
      <c r="E91" s="10"/>
    </row>
    <row r="92" spans="4:5" x14ac:dyDescent="0.25">
      <c r="D92" s="111"/>
      <c r="E92" s="10"/>
    </row>
    <row r="93" spans="4:5" x14ac:dyDescent="0.25">
      <c r="D93" s="111"/>
      <c r="E93" s="10"/>
    </row>
    <row r="94" spans="4:5" x14ac:dyDescent="0.25">
      <c r="D94" s="111"/>
      <c r="E94" s="10"/>
    </row>
    <row r="95" spans="4:5" x14ac:dyDescent="0.25">
      <c r="D95" s="111"/>
      <c r="E95" s="10"/>
    </row>
    <row r="96" spans="4:5" x14ac:dyDescent="0.25">
      <c r="D96" s="111"/>
      <c r="E96" s="10"/>
    </row>
    <row r="97" spans="4:5" x14ac:dyDescent="0.25">
      <c r="D97" s="111"/>
      <c r="E97" s="10"/>
    </row>
    <row r="98" spans="4:5" x14ac:dyDescent="0.25">
      <c r="D98" s="111"/>
      <c r="E98" s="10"/>
    </row>
    <row r="99" spans="4:5" x14ac:dyDescent="0.25">
      <c r="D99" s="111"/>
      <c r="E99" s="10"/>
    </row>
    <row r="100" spans="4:5" x14ac:dyDescent="0.25">
      <c r="D100" s="111"/>
      <c r="E100" s="10"/>
    </row>
    <row r="101" spans="4:5" x14ac:dyDescent="0.25">
      <c r="D101" s="111"/>
      <c r="E101" s="10"/>
    </row>
    <row r="102" spans="4:5" x14ac:dyDescent="0.25">
      <c r="D102" s="111"/>
      <c r="E102" s="10"/>
    </row>
    <row r="103" spans="4:5" x14ac:dyDescent="0.25">
      <c r="D103" s="111"/>
      <c r="E103" s="10"/>
    </row>
    <row r="104" spans="4:5" x14ac:dyDescent="0.25">
      <c r="D104" s="111"/>
      <c r="E104" s="10"/>
    </row>
    <row r="105" spans="4:5" x14ac:dyDescent="0.25">
      <c r="D105" s="111"/>
      <c r="E105" s="10"/>
    </row>
    <row r="106" spans="4:5" x14ac:dyDescent="0.25">
      <c r="D106" s="111"/>
      <c r="E106" s="10"/>
    </row>
    <row r="107" spans="4:5" x14ac:dyDescent="0.25">
      <c r="D107" s="111"/>
      <c r="E107" s="10"/>
    </row>
    <row r="108" spans="4:5" x14ac:dyDescent="0.25">
      <c r="D108" s="111"/>
      <c r="E108" s="10"/>
    </row>
    <row r="109" spans="4:5" x14ac:dyDescent="0.25">
      <c r="D109" s="111"/>
      <c r="E109" s="10"/>
    </row>
    <row r="110" spans="4:5" x14ac:dyDescent="0.25">
      <c r="D110" s="111"/>
      <c r="E110" s="10"/>
    </row>
    <row r="111" spans="4:5" x14ac:dyDescent="0.25">
      <c r="D111" s="111"/>
      <c r="E111" s="10"/>
    </row>
    <row r="112" spans="4:5" x14ac:dyDescent="0.25">
      <c r="D112" s="111"/>
      <c r="E112" s="10"/>
    </row>
    <row r="113" spans="4:5" x14ac:dyDescent="0.25">
      <c r="D113" s="111"/>
      <c r="E113" s="10"/>
    </row>
    <row r="114" spans="4:5" x14ac:dyDescent="0.25">
      <c r="D114" s="111"/>
      <c r="E114" s="10"/>
    </row>
    <row r="115" spans="4:5" x14ac:dyDescent="0.25">
      <c r="D115" s="111"/>
      <c r="E115" s="10"/>
    </row>
    <row r="116" spans="4:5" x14ac:dyDescent="0.25">
      <c r="D116" s="111"/>
      <c r="E116" s="10"/>
    </row>
    <row r="117" spans="4:5" x14ac:dyDescent="0.25">
      <c r="D117" s="111"/>
      <c r="E117" s="10"/>
    </row>
    <row r="118" spans="4:5" x14ac:dyDescent="0.25">
      <c r="D118" s="111"/>
      <c r="E118" s="10"/>
    </row>
    <row r="119" spans="4:5" x14ac:dyDescent="0.25">
      <c r="D119" s="111"/>
      <c r="E119" s="10"/>
    </row>
    <row r="120" spans="4:5" x14ac:dyDescent="0.25">
      <c r="D120" s="111"/>
      <c r="E120" s="10"/>
    </row>
    <row r="121" spans="4:5" x14ac:dyDescent="0.25">
      <c r="D121" s="111"/>
      <c r="E121" s="10"/>
    </row>
    <row r="122" spans="4:5" x14ac:dyDescent="0.25">
      <c r="D122" s="111"/>
      <c r="E122" s="10"/>
    </row>
    <row r="123" spans="4:5" x14ac:dyDescent="0.25">
      <c r="D123" s="111"/>
      <c r="E123" s="10"/>
    </row>
    <row r="124" spans="4:5" x14ac:dyDescent="0.25">
      <c r="D124" s="111"/>
      <c r="E124" s="10"/>
    </row>
    <row r="125" spans="4:5" x14ac:dyDescent="0.25">
      <c r="D125" s="111"/>
      <c r="E125" s="10"/>
    </row>
    <row r="126" spans="4:5" x14ac:dyDescent="0.25">
      <c r="D126" s="111"/>
      <c r="E126" s="10"/>
    </row>
    <row r="127" spans="4:5" x14ac:dyDescent="0.25">
      <c r="D127" s="111"/>
      <c r="E127" s="10"/>
    </row>
    <row r="128" spans="4:5" x14ac:dyDescent="0.25">
      <c r="D128" s="111"/>
      <c r="E128" s="10"/>
    </row>
    <row r="129" spans="4:5" x14ac:dyDescent="0.25">
      <c r="D129" s="111"/>
      <c r="E129" s="10"/>
    </row>
    <row r="130" spans="4:5" x14ac:dyDescent="0.25">
      <c r="D130" s="111"/>
      <c r="E130" s="10"/>
    </row>
    <row r="131" spans="4:5" x14ac:dyDescent="0.25">
      <c r="D131" s="111"/>
      <c r="E131" s="10"/>
    </row>
    <row r="132" spans="4:5" x14ac:dyDescent="0.25">
      <c r="D132" s="111"/>
      <c r="E132" s="10"/>
    </row>
    <row r="133" spans="4:5" x14ac:dyDescent="0.25">
      <c r="D133" s="111"/>
      <c r="E133" s="10"/>
    </row>
    <row r="134" spans="4:5" x14ac:dyDescent="0.25">
      <c r="D134" s="111"/>
      <c r="E134" s="10"/>
    </row>
    <row r="135" spans="4:5" x14ac:dyDescent="0.25">
      <c r="D135" s="111"/>
      <c r="E135" s="10"/>
    </row>
    <row r="136" spans="4:5" x14ac:dyDescent="0.25">
      <c r="D136" s="111"/>
      <c r="E136" s="10"/>
    </row>
    <row r="137" spans="4:5" x14ac:dyDescent="0.25">
      <c r="D137" s="111"/>
      <c r="E137" s="10"/>
    </row>
    <row r="138" spans="4:5" x14ac:dyDescent="0.25">
      <c r="D138" s="111"/>
      <c r="E138" s="10"/>
    </row>
    <row r="139" spans="4:5" x14ac:dyDescent="0.25">
      <c r="D139" s="111"/>
      <c r="E139" s="10"/>
    </row>
    <row r="140" spans="4:5" x14ac:dyDescent="0.25">
      <c r="D140" s="111"/>
      <c r="E140" s="10"/>
    </row>
    <row r="141" spans="4:5" x14ac:dyDescent="0.25">
      <c r="D141" s="111"/>
      <c r="E141" s="10"/>
    </row>
    <row r="142" spans="4:5" x14ac:dyDescent="0.25">
      <c r="D142" s="111"/>
      <c r="E142" s="10"/>
    </row>
    <row r="143" spans="4:5" x14ac:dyDescent="0.25">
      <c r="D143" s="111"/>
      <c r="E143" s="10"/>
    </row>
    <row r="144" spans="4:5" x14ac:dyDescent="0.25">
      <c r="D144" s="111"/>
      <c r="E144" s="10"/>
    </row>
    <row r="145" spans="4:5" x14ac:dyDescent="0.25">
      <c r="D145" s="111"/>
      <c r="E145" s="10"/>
    </row>
    <row r="146" spans="4:5" x14ac:dyDescent="0.25">
      <c r="D146" s="111"/>
      <c r="E146" s="10"/>
    </row>
    <row r="147" spans="4:5" x14ac:dyDescent="0.25">
      <c r="D147" s="111"/>
      <c r="E147" s="10"/>
    </row>
    <row r="148" spans="4:5" x14ac:dyDescent="0.25">
      <c r="D148" s="111"/>
      <c r="E148" s="10"/>
    </row>
    <row r="149" spans="4:5" x14ac:dyDescent="0.25">
      <c r="D149" s="111"/>
      <c r="E149" s="10"/>
    </row>
    <row r="150" spans="4:5" x14ac:dyDescent="0.25">
      <c r="D150" s="111"/>
      <c r="E150" s="10"/>
    </row>
    <row r="151" spans="4:5" x14ac:dyDescent="0.25">
      <c r="D151" s="111"/>
      <c r="E151" s="10"/>
    </row>
    <row r="152" spans="4:5" x14ac:dyDescent="0.25">
      <c r="D152" s="111"/>
      <c r="E152" s="10"/>
    </row>
    <row r="153" spans="4:5" x14ac:dyDescent="0.25">
      <c r="D153" s="111"/>
      <c r="E153" s="10"/>
    </row>
    <row r="154" spans="4:5" x14ac:dyDescent="0.25">
      <c r="D154" s="111"/>
      <c r="E154" s="10"/>
    </row>
    <row r="155" spans="4:5" x14ac:dyDescent="0.25">
      <c r="D155" s="111"/>
      <c r="E155" s="10"/>
    </row>
    <row r="156" spans="4:5" x14ac:dyDescent="0.25">
      <c r="D156" s="111"/>
      <c r="E156" s="10"/>
    </row>
    <row r="157" spans="4:5" x14ac:dyDescent="0.25">
      <c r="D157" s="111"/>
      <c r="E157" s="10"/>
    </row>
    <row r="158" spans="4:5" x14ac:dyDescent="0.25">
      <c r="D158" s="111"/>
      <c r="E158" s="10"/>
    </row>
    <row r="159" spans="4:5" x14ac:dyDescent="0.25">
      <c r="D159" s="111"/>
      <c r="E159" s="10"/>
    </row>
    <row r="160" spans="4:5" x14ac:dyDescent="0.25">
      <c r="D160" s="111"/>
      <c r="E160" s="10"/>
    </row>
    <row r="161" spans="4:5" x14ac:dyDescent="0.25">
      <c r="D161" s="111"/>
      <c r="E161" s="10"/>
    </row>
    <row r="162" spans="4:5" x14ac:dyDescent="0.25">
      <c r="D162" s="111"/>
      <c r="E162" s="10"/>
    </row>
    <row r="163" spans="4:5" x14ac:dyDescent="0.25">
      <c r="D163" s="111"/>
      <c r="E163" s="10"/>
    </row>
    <row r="164" spans="4:5" x14ac:dyDescent="0.25">
      <c r="D164" s="111"/>
      <c r="E164" s="10"/>
    </row>
    <row r="165" spans="4:5" x14ac:dyDescent="0.25">
      <c r="D165" s="111"/>
      <c r="E165" s="10"/>
    </row>
    <row r="166" spans="4:5" x14ac:dyDescent="0.25">
      <c r="D166" s="111"/>
      <c r="E166" s="10"/>
    </row>
    <row r="167" spans="4:5" x14ac:dyDescent="0.25">
      <c r="D167" s="111"/>
      <c r="E167" s="10"/>
    </row>
    <row r="168" spans="4:5" x14ac:dyDescent="0.25">
      <c r="D168" s="111"/>
      <c r="E168" s="10"/>
    </row>
    <row r="169" spans="4:5" x14ac:dyDescent="0.25">
      <c r="D169" s="111"/>
      <c r="E169" s="10"/>
    </row>
    <row r="170" spans="4:5" x14ac:dyDescent="0.25">
      <c r="D170" s="111"/>
      <c r="E170" s="10"/>
    </row>
    <row r="171" spans="4:5" x14ac:dyDescent="0.25">
      <c r="D171" s="111"/>
      <c r="E171" s="10"/>
    </row>
    <row r="172" spans="4:5" x14ac:dyDescent="0.25">
      <c r="D172" s="111"/>
      <c r="E172" s="10"/>
    </row>
    <row r="173" spans="4:5" x14ac:dyDescent="0.25">
      <c r="D173" s="111"/>
      <c r="E173" s="10"/>
    </row>
    <row r="174" spans="4:5" x14ac:dyDescent="0.25">
      <c r="D174" s="111"/>
      <c r="E174" s="10"/>
    </row>
    <row r="175" spans="4:5" x14ac:dyDescent="0.25">
      <c r="D175" s="111"/>
      <c r="E175" s="10"/>
    </row>
    <row r="176" spans="4:5" x14ac:dyDescent="0.25">
      <c r="D176" s="111"/>
      <c r="E176" s="10"/>
    </row>
    <row r="177" spans="4:5" x14ac:dyDescent="0.25">
      <c r="D177" s="111"/>
      <c r="E177" s="10"/>
    </row>
    <row r="178" spans="4:5" x14ac:dyDescent="0.25">
      <c r="D178" s="111"/>
      <c r="E178" s="10"/>
    </row>
    <row r="179" spans="4:5" x14ac:dyDescent="0.25">
      <c r="D179" s="111"/>
      <c r="E179" s="10"/>
    </row>
    <row r="180" spans="4:5" x14ac:dyDescent="0.25">
      <c r="D180" s="111"/>
      <c r="E180" s="10"/>
    </row>
    <row r="181" spans="4:5" x14ac:dyDescent="0.25">
      <c r="D181" s="111"/>
      <c r="E181" s="10"/>
    </row>
    <row r="182" spans="4:5" x14ac:dyDescent="0.25">
      <c r="D182" s="111"/>
      <c r="E182" s="10"/>
    </row>
    <row r="183" spans="4:5" x14ac:dyDescent="0.25">
      <c r="D183" s="111"/>
      <c r="E183" s="10"/>
    </row>
    <row r="184" spans="4:5" x14ac:dyDescent="0.25">
      <c r="D184" s="111"/>
      <c r="E184" s="10"/>
    </row>
    <row r="185" spans="4:5" x14ac:dyDescent="0.25">
      <c r="D185" s="111"/>
      <c r="E185" s="10"/>
    </row>
    <row r="186" spans="4:5" x14ac:dyDescent="0.25">
      <c r="D186" s="111"/>
      <c r="E186" s="10"/>
    </row>
    <row r="187" spans="4:5" x14ac:dyDescent="0.25">
      <c r="D187" s="111"/>
      <c r="E187" s="10"/>
    </row>
    <row r="188" spans="4:5" x14ac:dyDescent="0.25">
      <c r="D188" s="111"/>
      <c r="E188" s="10"/>
    </row>
    <row r="189" spans="4:5" x14ac:dyDescent="0.25">
      <c r="D189" s="111"/>
      <c r="E189" s="10"/>
    </row>
    <row r="190" spans="4:5" x14ac:dyDescent="0.25">
      <c r="D190" s="111"/>
      <c r="E190" s="10"/>
    </row>
    <row r="191" spans="4:5" x14ac:dyDescent="0.25">
      <c r="D191" s="111"/>
      <c r="E191" s="10"/>
    </row>
    <row r="192" spans="4:5" x14ac:dyDescent="0.25">
      <c r="D192" s="111"/>
      <c r="E192" s="10"/>
    </row>
    <row r="193" spans="4:5" x14ac:dyDescent="0.25">
      <c r="D193" s="111"/>
      <c r="E193" s="10"/>
    </row>
    <row r="194" spans="4:5" x14ac:dyDescent="0.25">
      <c r="D194" s="111"/>
      <c r="E194" s="10"/>
    </row>
    <row r="195" spans="4:5" x14ac:dyDescent="0.25">
      <c r="D195" s="111"/>
      <c r="E195" s="10"/>
    </row>
    <row r="196" spans="4:5" x14ac:dyDescent="0.25">
      <c r="D196" s="111"/>
      <c r="E196" s="10"/>
    </row>
    <row r="197" spans="4:5" x14ac:dyDescent="0.25">
      <c r="D197" s="111"/>
      <c r="E197" s="10"/>
    </row>
    <row r="198" spans="4:5" x14ac:dyDescent="0.25">
      <c r="D198" s="111"/>
      <c r="E198" s="10"/>
    </row>
    <row r="199" spans="4:5" x14ac:dyDescent="0.25">
      <c r="D199" s="111"/>
      <c r="E199" s="10"/>
    </row>
    <row r="200" spans="4:5" x14ac:dyDescent="0.25">
      <c r="D200" s="111"/>
      <c r="E200" s="10"/>
    </row>
    <row r="201" spans="4:5" x14ac:dyDescent="0.25">
      <c r="D201" s="111"/>
      <c r="E201" s="10"/>
    </row>
    <row r="202" spans="4:5" x14ac:dyDescent="0.25">
      <c r="D202" s="111"/>
      <c r="E202" s="10"/>
    </row>
    <row r="203" spans="4:5" x14ac:dyDescent="0.25">
      <c r="D203" s="111"/>
      <c r="E203" s="10"/>
    </row>
    <row r="204" spans="4:5" x14ac:dyDescent="0.25">
      <c r="D204" s="111"/>
      <c r="E204" s="10"/>
    </row>
    <row r="205" spans="4:5" x14ac:dyDescent="0.25">
      <c r="D205" s="111"/>
      <c r="E205" s="10"/>
    </row>
    <row r="206" spans="4:5" x14ac:dyDescent="0.25">
      <c r="D206" s="111"/>
      <c r="E206" s="10"/>
    </row>
    <row r="207" spans="4:5" x14ac:dyDescent="0.25">
      <c r="D207" s="111"/>
      <c r="E207" s="10"/>
    </row>
    <row r="208" spans="4:5" x14ac:dyDescent="0.25">
      <c r="D208" s="111"/>
      <c r="E208" s="10"/>
    </row>
    <row r="209" spans="4:5" x14ac:dyDescent="0.25">
      <c r="D209" s="111"/>
      <c r="E209" s="10"/>
    </row>
    <row r="210" spans="4:5" x14ac:dyDescent="0.25">
      <c r="D210" s="111"/>
      <c r="E210" s="10"/>
    </row>
    <row r="211" spans="4:5" x14ac:dyDescent="0.25">
      <c r="D211" s="111"/>
      <c r="E211" s="10"/>
    </row>
    <row r="212" spans="4:5" x14ac:dyDescent="0.25">
      <c r="D212" s="111"/>
      <c r="E212" s="10"/>
    </row>
    <row r="213" spans="4:5" x14ac:dyDescent="0.25">
      <c r="D213" s="111"/>
      <c r="E213" s="10"/>
    </row>
    <row r="214" spans="4:5" x14ac:dyDescent="0.25">
      <c r="D214" s="111"/>
      <c r="E214" s="10"/>
    </row>
    <row r="215" spans="4:5" x14ac:dyDescent="0.25">
      <c r="D215" s="111"/>
      <c r="E215" s="10"/>
    </row>
    <row r="216" spans="4:5" x14ac:dyDescent="0.25">
      <c r="D216" s="111"/>
      <c r="E216" s="10"/>
    </row>
    <row r="217" spans="4:5" x14ac:dyDescent="0.25">
      <c r="D217" s="111"/>
      <c r="E217" s="10"/>
    </row>
    <row r="218" spans="4:5" x14ac:dyDescent="0.25">
      <c r="D218" s="111"/>
      <c r="E218" s="10"/>
    </row>
    <row r="219" spans="4:5" x14ac:dyDescent="0.25">
      <c r="D219" s="111"/>
      <c r="E219" s="10"/>
    </row>
    <row r="220" spans="4:5" x14ac:dyDescent="0.25">
      <c r="D220" s="111"/>
      <c r="E220" s="10"/>
    </row>
    <row r="221" spans="4:5" x14ac:dyDescent="0.25">
      <c r="D221" s="111"/>
      <c r="E221" s="10"/>
    </row>
    <row r="222" spans="4:5" x14ac:dyDescent="0.25">
      <c r="D222" s="111"/>
      <c r="E222" s="10"/>
    </row>
    <row r="223" spans="4:5" x14ac:dyDescent="0.25">
      <c r="D223" s="111"/>
      <c r="E223" s="10"/>
    </row>
    <row r="224" spans="4:5" x14ac:dyDescent="0.25">
      <c r="D224" s="111"/>
      <c r="E224" s="10"/>
    </row>
    <row r="225" spans="4:5" x14ac:dyDescent="0.25">
      <c r="D225" s="111"/>
      <c r="E225" s="10"/>
    </row>
    <row r="226" spans="4:5" x14ac:dyDescent="0.25">
      <c r="D226" s="111"/>
      <c r="E226" s="10"/>
    </row>
    <row r="227" spans="4:5" x14ac:dyDescent="0.25">
      <c r="D227" s="111"/>
      <c r="E227" s="10"/>
    </row>
    <row r="228" spans="4:5" x14ac:dyDescent="0.25">
      <c r="D228" s="111"/>
      <c r="E228" s="10"/>
    </row>
    <row r="229" spans="4:5" x14ac:dyDescent="0.25">
      <c r="D229" s="111"/>
      <c r="E229" s="10"/>
    </row>
    <row r="230" spans="4:5" x14ac:dyDescent="0.25">
      <c r="D230" s="111"/>
      <c r="E230" s="10"/>
    </row>
    <row r="231" spans="4:5" x14ac:dyDescent="0.25">
      <c r="D231" s="111"/>
      <c r="E231" s="10"/>
    </row>
    <row r="232" spans="4:5" x14ac:dyDescent="0.25">
      <c r="D232" s="111"/>
      <c r="E232" s="10"/>
    </row>
    <row r="233" spans="4:5" x14ac:dyDescent="0.25">
      <c r="D233" s="111"/>
      <c r="E233" s="10"/>
    </row>
    <row r="234" spans="4:5" x14ac:dyDescent="0.25">
      <c r="D234" s="111"/>
      <c r="E234" s="10"/>
    </row>
    <row r="235" spans="4:5" x14ac:dyDescent="0.25">
      <c r="D235" s="111"/>
      <c r="E235" s="10"/>
    </row>
    <row r="236" spans="4:5" x14ac:dyDescent="0.25">
      <c r="D236" s="111"/>
      <c r="E236" s="10"/>
    </row>
    <row r="237" spans="4:5" x14ac:dyDescent="0.25">
      <c r="D237" s="111"/>
      <c r="E237" s="10"/>
    </row>
    <row r="238" spans="4:5" x14ac:dyDescent="0.25">
      <c r="D238" s="111"/>
      <c r="E238" s="10"/>
    </row>
    <row r="239" spans="4:5" x14ac:dyDescent="0.25">
      <c r="D239" s="111"/>
      <c r="E239" s="10"/>
    </row>
    <row r="240" spans="4:5" x14ac:dyDescent="0.25">
      <c r="D240" s="111"/>
    </row>
    <row r="241" spans="4:4" x14ac:dyDescent="0.25">
      <c r="D241" s="111"/>
    </row>
    <row r="242" spans="4:4" x14ac:dyDescent="0.25">
      <c r="D242" s="111"/>
    </row>
    <row r="243" spans="4:4" x14ac:dyDescent="0.25">
      <c r="D243" s="111"/>
    </row>
    <row r="244" spans="4:4" x14ac:dyDescent="0.25">
      <c r="D244" s="111"/>
    </row>
    <row r="245" spans="4:4" x14ac:dyDescent="0.25">
      <c r="D245" s="111"/>
    </row>
    <row r="246" spans="4:4" x14ac:dyDescent="0.25">
      <c r="D246" s="111"/>
    </row>
    <row r="247" spans="4:4" x14ac:dyDescent="0.25">
      <c r="D247" s="111"/>
    </row>
    <row r="248" spans="4:4" x14ac:dyDescent="0.25">
      <c r="D248" s="111"/>
    </row>
    <row r="249" spans="4:4" x14ac:dyDescent="0.25">
      <c r="D249" s="111"/>
    </row>
    <row r="250" spans="4:4" x14ac:dyDescent="0.25">
      <c r="D250" s="111"/>
    </row>
    <row r="251" spans="4:4" x14ac:dyDescent="0.25">
      <c r="D251" s="111"/>
    </row>
    <row r="252" spans="4:4" x14ac:dyDescent="0.25">
      <c r="D252" s="111"/>
    </row>
    <row r="253" spans="4:4" x14ac:dyDescent="0.25">
      <c r="D253" s="111"/>
    </row>
    <row r="254" spans="4:4" x14ac:dyDescent="0.25">
      <c r="D254" s="111"/>
    </row>
    <row r="255" spans="4:4" x14ac:dyDescent="0.25">
      <c r="D255" s="111"/>
    </row>
    <row r="256" spans="4:4" x14ac:dyDescent="0.25">
      <c r="D256" s="111"/>
    </row>
    <row r="257" spans="4:4" x14ac:dyDescent="0.25">
      <c r="D257" s="111"/>
    </row>
    <row r="258" spans="4:4" x14ac:dyDescent="0.25">
      <c r="D258" s="111"/>
    </row>
    <row r="259" spans="4:4" x14ac:dyDescent="0.25">
      <c r="D259" s="111"/>
    </row>
    <row r="260" spans="4:4" x14ac:dyDescent="0.25">
      <c r="D260" s="111"/>
    </row>
    <row r="261" spans="4:4" x14ac:dyDescent="0.25">
      <c r="D261" s="111"/>
    </row>
    <row r="262" spans="4:4" x14ac:dyDescent="0.25">
      <c r="D262" s="111"/>
    </row>
    <row r="263" spans="4:4" x14ac:dyDescent="0.25">
      <c r="D263" s="111"/>
    </row>
    <row r="264" spans="4:4" x14ac:dyDescent="0.25">
      <c r="D264" s="111"/>
    </row>
    <row r="265" spans="4:4" x14ac:dyDescent="0.25">
      <c r="D265" s="111"/>
    </row>
    <row r="266" spans="4:4" x14ac:dyDescent="0.25">
      <c r="D266" s="111"/>
    </row>
    <row r="267" spans="4:4" x14ac:dyDescent="0.25">
      <c r="D267" s="111"/>
    </row>
    <row r="268" spans="4:4" x14ac:dyDescent="0.25">
      <c r="D268" s="111"/>
    </row>
    <row r="269" spans="4:4" x14ac:dyDescent="0.25">
      <c r="D269" s="111"/>
    </row>
    <row r="270" spans="4:4" x14ac:dyDescent="0.25">
      <c r="D270" s="111"/>
    </row>
    <row r="271" spans="4:4" x14ac:dyDescent="0.25">
      <c r="D271" s="111"/>
    </row>
  </sheetData>
  <sortState xmlns:xlrd2="http://schemas.microsoft.com/office/spreadsheetml/2017/richdata2" ref="A7:F81">
    <sortCondition ref="F18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opLeftCell="E1" zoomScale="85" zoomScaleNormal="85" workbookViewId="0">
      <selection activeCell="K19" sqref="J19:K19"/>
    </sheetView>
  </sheetViews>
  <sheetFormatPr defaultRowHeight="15" x14ac:dyDescent="0.25"/>
  <cols>
    <col min="1" max="1" width="18.140625" style="15" customWidth="1"/>
    <col min="2" max="2" width="16.28515625" style="14" bestFit="1" customWidth="1"/>
    <col min="3" max="3" width="15.140625" style="14" customWidth="1"/>
    <col min="4" max="4" width="16.5703125" style="14" customWidth="1"/>
    <col min="5" max="5" width="11" style="14" customWidth="1"/>
    <col min="6" max="6" width="14.28515625" style="14" customWidth="1"/>
    <col min="7" max="7" width="12.5703125" style="14" customWidth="1"/>
    <col min="8" max="8" width="18.140625" style="14" bestFit="1" customWidth="1"/>
    <col min="9" max="9" width="21.5703125" style="14" customWidth="1"/>
    <col min="10" max="10" width="14.42578125" style="14" bestFit="1" customWidth="1"/>
    <col min="11" max="11" width="13.42578125" style="14" bestFit="1" customWidth="1"/>
    <col min="12" max="12" width="12.5703125" style="14" bestFit="1" customWidth="1"/>
    <col min="13" max="13" width="17.140625" style="14" customWidth="1"/>
    <col min="14" max="15" width="9.140625" style="15"/>
    <col min="16" max="16" width="8" style="14" bestFit="1" customWidth="1"/>
    <col min="17" max="17" width="11.5703125" style="14" bestFit="1" customWidth="1"/>
    <col min="18" max="18" width="8" style="14" bestFit="1" customWidth="1"/>
    <col min="19" max="19" width="9.5703125" style="14" bestFit="1" customWidth="1"/>
    <col min="20" max="20" width="8" style="14" bestFit="1" customWidth="1"/>
    <col min="21" max="21" width="9.5703125" style="14" bestFit="1" customWidth="1"/>
    <col min="22" max="22" width="9.140625" style="14"/>
    <col min="23" max="25" width="9" style="14" customWidth="1"/>
    <col min="26" max="26" width="9.140625" style="14"/>
    <col min="30" max="30" width="9.140625" customWidth="1"/>
    <col min="32" max="16384" width="9.140625" style="15"/>
  </cols>
  <sheetData>
    <row r="1" spans="1:31" ht="22.5" x14ac:dyDescent="0.25">
      <c r="A1" s="2" t="s">
        <v>599</v>
      </c>
      <c r="B1" s="13"/>
      <c r="C1" s="13"/>
    </row>
    <row r="2" spans="1:31" ht="16.5" x14ac:dyDescent="0.25">
      <c r="A2" s="1" t="s">
        <v>632</v>
      </c>
      <c r="B2" s="16"/>
      <c r="C2" s="16"/>
    </row>
    <row r="3" spans="1:31" ht="16.5" x14ac:dyDescent="0.25">
      <c r="A3" s="1" t="s">
        <v>728</v>
      </c>
      <c r="B3" s="57"/>
      <c r="P3" s="116" t="s">
        <v>651</v>
      </c>
      <c r="Q3" s="93"/>
      <c r="R3" s="93"/>
      <c r="S3" s="93"/>
      <c r="T3" s="93"/>
    </row>
    <row r="4" spans="1:31" ht="16.5" x14ac:dyDescent="0.25">
      <c r="A4" s="17"/>
      <c r="P4" s="18" t="s">
        <v>600</v>
      </c>
    </row>
    <row r="5" spans="1:31" ht="94.5" x14ac:dyDescent="0.25">
      <c r="A5" s="19" t="s">
        <v>0</v>
      </c>
      <c r="B5" s="113" t="s">
        <v>649</v>
      </c>
      <c r="C5" s="99" t="s">
        <v>646</v>
      </c>
      <c r="D5" s="100" t="s">
        <v>645</v>
      </c>
      <c r="E5" s="20" t="s">
        <v>313</v>
      </c>
      <c r="F5" s="20" t="s">
        <v>314</v>
      </c>
      <c r="G5" s="20" t="s">
        <v>1</v>
      </c>
      <c r="H5" s="21" t="s">
        <v>2</v>
      </c>
      <c r="I5" s="46" t="s">
        <v>650</v>
      </c>
      <c r="J5" s="92" t="s">
        <v>647</v>
      </c>
      <c r="K5" s="92" t="s">
        <v>644</v>
      </c>
      <c r="L5" s="92" t="s">
        <v>655</v>
      </c>
      <c r="M5" s="122" t="s">
        <v>656</v>
      </c>
      <c r="P5" s="22" t="s">
        <v>77</v>
      </c>
      <c r="Q5" s="22" t="s">
        <v>78</v>
      </c>
      <c r="R5" s="22" t="s">
        <v>299</v>
      </c>
      <c r="S5" s="22" t="s">
        <v>300</v>
      </c>
      <c r="T5" s="22" t="s">
        <v>301</v>
      </c>
      <c r="U5" s="22" t="s">
        <v>302</v>
      </c>
      <c r="V5" s="22" t="s">
        <v>629</v>
      </c>
      <c r="W5" s="22" t="s">
        <v>630</v>
      </c>
      <c r="X5" s="22" t="s">
        <v>659</v>
      </c>
      <c r="Y5" s="22" t="s">
        <v>660</v>
      </c>
      <c r="Z5" s="22" t="s">
        <v>719</v>
      </c>
      <c r="AA5" s="22" t="s">
        <v>720</v>
      </c>
      <c r="AB5" s="22" t="s">
        <v>721</v>
      </c>
      <c r="AC5" s="22" t="s">
        <v>722</v>
      </c>
      <c r="AD5" s="22" t="s">
        <v>723</v>
      </c>
      <c r="AE5" s="22" t="s">
        <v>724</v>
      </c>
    </row>
    <row r="6" spans="1:31" ht="18.75" x14ac:dyDescent="0.3">
      <c r="A6" s="25" t="s">
        <v>304</v>
      </c>
      <c r="B6" s="123"/>
      <c r="C6" s="48">
        <f>($F$27*Resultatlista!$F$3)+((B6-(F6*Resultatlista!$F$3))/I6)</f>
        <v>155.64397840568543</v>
      </c>
      <c r="D6" s="48">
        <f>IF(B6&gt;Gällande!E6*Resultatlista!$F$3,C6-(C6-(Gällande!$E$27*Resultatlista!$F$3))+((C6-(Gällande!$E$27*Resultatlista!$F$3))/Gällande!M6),C6)</f>
        <v>155.64397840568543</v>
      </c>
      <c r="E6" s="49">
        <f>AVERAGE(P6,R6,T6,V6,X6,Z6,AB6,AD6)</f>
        <v>3.8391666666666664</v>
      </c>
      <c r="F6" s="50">
        <f>AVERAGE(Q6,S6,U6,W6,Y6,AA6,AC6,AE6)</f>
        <v>3.3999404761904763</v>
      </c>
      <c r="G6" s="51">
        <f>E6-F6</f>
        <v>0.43922619047619005</v>
      </c>
      <c r="H6" s="52">
        <f t="shared" ref="H6:H11" si="0">$F$27-F6</f>
        <v>1.8175215718694879</v>
      </c>
      <c r="I6" s="53">
        <f>IF(G6/$G$27&lt;0.3,0.3,G6/$G$27)</f>
        <v>1.1126405833827997</v>
      </c>
      <c r="J6" s="91">
        <f>STDEV(P6,R6,T6,V6,X6,Z6,AB6,AD6)</f>
        <v>8.1802607945386768E-2</v>
      </c>
      <c r="K6" s="91">
        <f>STDEV(Q6,S6,U6,W6,Y6,AA6,AC6,AE6)</f>
        <v>0.25554753162827992</v>
      </c>
      <c r="L6" s="91">
        <f>AVERAGE(J6:K6)</f>
        <v>0.16867506978683333</v>
      </c>
      <c r="M6" s="120">
        <f t="shared" ref="M6:M44" si="1">L6/$L$27</f>
        <v>2.1756709108561383</v>
      </c>
      <c r="N6" s="101"/>
      <c r="O6" s="26" t="s">
        <v>304</v>
      </c>
      <c r="P6" s="27">
        <v>3.9</v>
      </c>
      <c r="Q6" s="27">
        <v>3.1</v>
      </c>
      <c r="R6" s="28"/>
      <c r="S6" s="28"/>
      <c r="T6" s="29">
        <f>'Fält JSM 2018'!B41</f>
        <v>3.79</v>
      </c>
      <c r="U6" s="75">
        <f>AVERAGE('Fält JSM 2018'!B40:B41)</f>
        <v>3.7199999999999998</v>
      </c>
      <c r="V6" s="86">
        <f>'Fält JSM 2019'!C33</f>
        <v>3.75</v>
      </c>
      <c r="W6" s="86">
        <f>AVERAGE('Fält JSM 2019'!C27:C30,'Fält JSM 2019'!C33:C35)</f>
        <v>3.3492063492063493</v>
      </c>
      <c r="X6" s="128"/>
      <c r="Y6" s="128"/>
      <c r="Z6" s="146">
        <f>'Fält-JSM 2022'!C32</f>
        <v>3.9166666666666665</v>
      </c>
      <c r="AA6" s="147">
        <f>AVERAGE('Fält-JSM 2022'!C32:C33)</f>
        <v>3.4305555555555554</v>
      </c>
      <c r="AB6" s="139"/>
      <c r="AC6" s="139"/>
      <c r="AD6" s="141"/>
      <c r="AE6" s="141"/>
    </row>
    <row r="7" spans="1:31" ht="18.75" x14ac:dyDescent="0.3">
      <c r="A7" s="25" t="s">
        <v>13</v>
      </c>
      <c r="B7" s="123"/>
      <c r="C7" s="48">
        <f>($F$27*Resultatlista!$F$3)+((B7-(F7*Resultatlista!$F$3))/I7)</f>
        <v>133.75496910827289</v>
      </c>
      <c r="D7" s="48">
        <f>IF(B7&gt;Gällande!E7*Resultatlista!$F$3,C7-(C7-(Gällande!$E$27*Resultatlista!$F$3))+((C7-(Gällande!$E$27*Resultatlista!$F$3))/Gällande!M7),C7)</f>
        <v>133.75496910827289</v>
      </c>
      <c r="E7" s="49">
        <f t="shared" ref="E7:E44" si="2">AVERAGE(P7,R7,T7,V7,X7,Z7,AB7,AD7)</f>
        <v>4.1120000000000001</v>
      </c>
      <c r="F7" s="50">
        <f t="shared" ref="F7:F44" si="3">AVERAGE(Q7,S7,U7,W7,Y7,AA7,AC7,AE7)</f>
        <v>3.6796527777777777</v>
      </c>
      <c r="G7" s="51">
        <f t="shared" ref="G7:G44" si="4">E7-F7</f>
        <v>0.43234722222222244</v>
      </c>
      <c r="H7" s="52">
        <f t="shared" si="0"/>
        <v>1.5378092702821866</v>
      </c>
      <c r="I7" s="53">
        <f t="shared" ref="I7:I44" si="5">IF(G7/$G$27&lt;0.3,0.3,G7/$G$27)</f>
        <v>1.0952148938016106</v>
      </c>
      <c r="J7" s="91">
        <f t="shared" ref="J7:J44" si="6">STDEV(P7,R7,T7,V7,X7,Z7,AB7,AD7)</f>
        <v>0.38273415329542454</v>
      </c>
      <c r="K7" s="91">
        <f t="shared" ref="K7:K44" si="7">STDEV(Q7,S7,U7,W7,Y7,AA7,AC7,AE7)</f>
        <v>0.26148049743742541</v>
      </c>
      <c r="L7" s="91">
        <f t="shared" ref="L7:L44" si="8">AVERAGE(J7:K7)</f>
        <v>0.32210732536642495</v>
      </c>
      <c r="M7" s="120">
        <f t="shared" si="1"/>
        <v>4.1547309798600018</v>
      </c>
      <c r="N7" s="101"/>
      <c r="O7" s="26" t="s">
        <v>13</v>
      </c>
      <c r="P7" s="27">
        <v>4</v>
      </c>
      <c r="Q7" s="27">
        <v>3.63</v>
      </c>
      <c r="R7" s="28">
        <v>4.5</v>
      </c>
      <c r="S7" s="28">
        <v>3.74</v>
      </c>
      <c r="T7" s="29">
        <f>'Fält JSM 2018'!B24</f>
        <v>4.0599999999999996</v>
      </c>
      <c r="U7" s="75">
        <f>AVERAGE('Fält JSM 2018'!B20:B28)</f>
        <v>3.7877777777777775</v>
      </c>
      <c r="V7" s="86">
        <f>'Fält JSM 2019'!C36</f>
        <v>4.4444444444444446</v>
      </c>
      <c r="W7" s="86">
        <f>AVERAGE('Fält JSM 2019'!C36:C43)</f>
        <v>3.9062499999999996</v>
      </c>
      <c r="X7" s="128"/>
      <c r="Y7" s="128">
        <f>'Fält-JSM 2021'!C23</f>
        <v>3.8333333333333335</v>
      </c>
      <c r="Z7" s="146">
        <f>'Fält-JSM 2022'!C36</f>
        <v>3.5555555555555554</v>
      </c>
      <c r="AA7" s="147">
        <f>AVERAGE('Fält-JSM 2022'!C36:C37,'Fält-JSM 2022'!C40:C41)</f>
        <v>3.1805555555555554</v>
      </c>
      <c r="AB7" s="139"/>
      <c r="AC7" s="139"/>
      <c r="AD7" s="141"/>
      <c r="AE7" s="141"/>
    </row>
    <row r="8" spans="1:31" ht="18.75" x14ac:dyDescent="0.3">
      <c r="A8" s="25" t="s">
        <v>303</v>
      </c>
      <c r="B8" s="123"/>
      <c r="C8" s="48">
        <f>($F$27*Resultatlista!$F$3)+((B8-(F8*Resultatlista!$F$3))/I8)</f>
        <v>259.47851446968832</v>
      </c>
      <c r="D8" s="48">
        <f>IF(B8&gt;Gällande!E8*Resultatlista!$F$3,C8-(C8-(Gällande!$E$27*Resultatlista!$F$3))+((C8-(Gällande!$E$27*Resultatlista!$F$3))/Gällande!M8),C8)</f>
        <v>259.47851446968832</v>
      </c>
      <c r="E8" s="49">
        <f t="shared" si="2"/>
        <v>4.2306481481481484</v>
      </c>
      <c r="F8" s="50">
        <f t="shared" si="3"/>
        <v>3.3990759112286888</v>
      </c>
      <c r="G8" s="51">
        <f t="shared" si="4"/>
        <v>0.83157223691945958</v>
      </c>
      <c r="H8" s="52">
        <f t="shared" si="0"/>
        <v>1.8183861368312755</v>
      </c>
      <c r="I8" s="53">
        <f t="shared" si="5"/>
        <v>2.1065251546313779</v>
      </c>
      <c r="J8" s="91">
        <f t="shared" si="6"/>
        <v>0.31358351254739747</v>
      </c>
      <c r="K8" s="91">
        <f t="shared" si="7"/>
        <v>0.24802158652410389</v>
      </c>
      <c r="L8" s="91">
        <f t="shared" si="8"/>
        <v>0.28080254953575068</v>
      </c>
      <c r="M8" s="120">
        <f t="shared" si="1"/>
        <v>3.6219575275187563</v>
      </c>
      <c r="N8" s="101"/>
      <c r="O8" s="26" t="s">
        <v>303</v>
      </c>
      <c r="P8" s="27">
        <v>4.5</v>
      </c>
      <c r="Q8" s="27">
        <v>3.42</v>
      </c>
      <c r="R8" s="28">
        <v>4.3</v>
      </c>
      <c r="S8" s="28">
        <v>3.29</v>
      </c>
      <c r="T8" s="29">
        <f>'Fält JSM 2018'!B30</f>
        <v>3.82</v>
      </c>
      <c r="U8" s="75">
        <f>AVERAGE('Fält JSM 2018'!B30:B35,'Fält JSM 2018'!B37:B38)</f>
        <v>3.25875</v>
      </c>
      <c r="V8" s="86">
        <f>'Fält JSM 2019'!C53</f>
        <v>3.8611111111111112</v>
      </c>
      <c r="W8" s="86">
        <f>AVERAGE('Fält JSM 2019'!C46:C50,'Fält JSM 2019'!C53:C56)</f>
        <v>3.1929012345679011</v>
      </c>
      <c r="X8" s="128">
        <f>'Fält-JSM 2021'!C29</f>
        <v>4.375</v>
      </c>
      <c r="Y8" s="128">
        <f>AVERAGE('Fält-JSM 2021'!C25,'Fält-JSM 2021'!C26,'Fält-JSM 2021'!C29)</f>
        <v>3.8796296296296298</v>
      </c>
      <c r="Z8" s="146">
        <f>'Fält-JSM 2022'!C44</f>
        <v>4.5277777777777777</v>
      </c>
      <c r="AA8" s="147">
        <f>AVERAGE('Fält-JSM 2022'!C44:C46,'Fält-JSM 2022'!C49:C52)</f>
        <v>3.3531746031746024</v>
      </c>
      <c r="AB8" s="139"/>
      <c r="AC8" s="139"/>
      <c r="AD8" s="141"/>
      <c r="AE8" s="141"/>
    </row>
    <row r="9" spans="1:31" ht="18.75" x14ac:dyDescent="0.3">
      <c r="A9" s="25" t="s">
        <v>306</v>
      </c>
      <c r="B9" s="123"/>
      <c r="C9" s="48">
        <f>($F$27*Resultatlista!$F$3)+((B9-(F9*Resultatlista!$F$3))/I9)</f>
        <v>-404.38883668430111</v>
      </c>
      <c r="D9" s="48">
        <f>IF(B9&gt;Gällande!E9*Resultatlista!$F$3,C9-(C9-(Gällande!$E$27*Resultatlista!$F$3))+((C9-(Gällande!$E$27*Resultatlista!$F$3))/Gällande!M9),C9)</f>
        <v>-404.38883668430111</v>
      </c>
      <c r="E9" s="49">
        <f t="shared" si="2"/>
        <v>5.12</v>
      </c>
      <c r="F9" s="50">
        <f t="shared" si="3"/>
        <v>4.9399999999999995</v>
      </c>
      <c r="G9" s="51">
        <f t="shared" si="4"/>
        <v>0.1800000000000006</v>
      </c>
      <c r="H9" s="52">
        <f t="shared" si="0"/>
        <v>0.27746204805996477</v>
      </c>
      <c r="I9" s="53">
        <f t="shared" si="5"/>
        <v>0.45597304840081321</v>
      </c>
      <c r="J9" s="91">
        <f t="shared" si="6"/>
        <v>0.53740115370177599</v>
      </c>
      <c r="K9" s="91">
        <f t="shared" si="7"/>
        <v>0.28284271247461862</v>
      </c>
      <c r="L9" s="91">
        <f t="shared" si="8"/>
        <v>0.41012193308819733</v>
      </c>
      <c r="M9" s="120">
        <f t="shared" si="1"/>
        <v>5.2899954975665882</v>
      </c>
      <c r="N9" s="101"/>
      <c r="O9" s="26" t="s">
        <v>306</v>
      </c>
      <c r="P9" s="27">
        <v>5.5</v>
      </c>
      <c r="Q9" s="27">
        <v>5.14</v>
      </c>
      <c r="R9" s="28"/>
      <c r="S9" s="28"/>
      <c r="T9" s="29">
        <f>'Fält JSM 2018'!B65</f>
        <v>4.74</v>
      </c>
      <c r="U9" s="29">
        <f>'Fält JSM 2018'!B65</f>
        <v>4.74</v>
      </c>
      <c r="V9" s="84"/>
      <c r="W9" s="84"/>
      <c r="X9" s="128"/>
      <c r="Y9" s="128"/>
      <c r="Z9" s="137"/>
      <c r="AA9" s="138"/>
      <c r="AB9" s="139"/>
      <c r="AC9" s="139"/>
      <c r="AD9" s="141"/>
      <c r="AE9" s="141"/>
    </row>
    <row r="10" spans="1:31" ht="18.75" x14ac:dyDescent="0.3">
      <c r="A10" s="25" t="s">
        <v>305</v>
      </c>
      <c r="B10" s="123"/>
      <c r="C10" s="48">
        <f>($F$27*Resultatlista!$F$3)+((B10-(F10*Resultatlista!$F$3))/I10)</f>
        <v>172.29471134135292</v>
      </c>
      <c r="D10" s="48">
        <f>IF(B10&gt;Gällande!E10*Resultatlista!$F$3,C10-(C10-(Gällande!$E$27*Resultatlista!$F$3))+((C10-(Gällande!$E$27*Resultatlista!$F$3))/Gällande!M10),C10)</f>
        <v>172.29471134135292</v>
      </c>
      <c r="E10" s="49">
        <f t="shared" si="2"/>
        <v>5.410277777777778</v>
      </c>
      <c r="F10" s="50">
        <f t="shared" si="3"/>
        <v>4.7468410293410299</v>
      </c>
      <c r="G10" s="51">
        <f t="shared" si="4"/>
        <v>0.66343674843674805</v>
      </c>
      <c r="H10" s="52">
        <f t="shared" si="0"/>
        <v>0.47062101871893436</v>
      </c>
      <c r="I10" s="53">
        <f t="shared" si="5"/>
        <v>1.6806070922545915</v>
      </c>
      <c r="J10" s="91">
        <f t="shared" si="6"/>
        <v>0.19994520854412387</v>
      </c>
      <c r="K10" s="91">
        <f t="shared" si="7"/>
        <v>0.53321971157968862</v>
      </c>
      <c r="L10" s="91">
        <f t="shared" si="8"/>
        <v>0.36658246006190626</v>
      </c>
      <c r="M10" s="120">
        <f t="shared" si="1"/>
        <v>4.7283975977879136</v>
      </c>
      <c r="N10" s="101"/>
      <c r="O10" s="26" t="s">
        <v>305</v>
      </c>
      <c r="P10" s="27">
        <v>5.5</v>
      </c>
      <c r="Q10" s="47">
        <f>AVERAGE('Fält-JSM 2016'!J30:J34,'Fält-JSM 2016'!J36:J41)</f>
        <v>4.7563636363636368</v>
      </c>
      <c r="R10" s="28">
        <v>5.5</v>
      </c>
      <c r="S10" s="28">
        <v>4.91</v>
      </c>
      <c r="T10" s="29">
        <f>'Fält JSM 2018'!B42</f>
        <v>5.53</v>
      </c>
      <c r="U10" s="75">
        <f>AVERAGE('Fält JSM 2018'!B42:B43,'Fält JSM 2018'!B45:B49)</f>
        <v>5.0285714285714294</v>
      </c>
      <c r="V10" s="86">
        <f>'Fält JSM 2019'!C61</f>
        <v>5.1111111111111107</v>
      </c>
      <c r="W10" s="86">
        <f>AVERAGE('Fält JSM 2019'!C61:C65)</f>
        <v>4.9249999999999998</v>
      </c>
      <c r="X10" s="128"/>
      <c r="Y10" s="128">
        <f>'Fält-JSM 2021'!C31</f>
        <v>3.6944444444444446</v>
      </c>
      <c r="Z10" s="146"/>
      <c r="AA10" s="147">
        <f>'Fält-JSM 2022'!C55</f>
        <v>5.166666666666667</v>
      </c>
      <c r="AB10" s="139"/>
      <c r="AC10" s="139"/>
      <c r="AD10" s="141"/>
      <c r="AE10" s="141"/>
    </row>
    <row r="11" spans="1:31" ht="18.75" x14ac:dyDescent="0.3">
      <c r="A11" s="25" t="s">
        <v>312</v>
      </c>
      <c r="B11" s="123"/>
      <c r="C11" s="48">
        <f>($F$27*Resultatlista!$F$3)+((B11-(F11*Resultatlista!$F$3))/I11)</f>
        <v>34.163430344860899</v>
      </c>
      <c r="D11" s="48">
        <f>IF(B11&gt;Gällande!E11*Resultatlista!$F$3,C11-(C11-(Gällande!$E$27*Resultatlista!$F$3))+((C11-(Gällande!$E$27*Resultatlista!$F$3))/Gällande!M11),C11)</f>
        <v>34.163430344860899</v>
      </c>
      <c r="E11" s="49">
        <f t="shared" si="2"/>
        <v>4.9297222222222219</v>
      </c>
      <c r="F11" s="50">
        <f t="shared" si="3"/>
        <v>4.5509444444444451</v>
      </c>
      <c r="G11" s="51">
        <f t="shared" si="4"/>
        <v>0.37877777777777677</v>
      </c>
      <c r="H11" s="52">
        <f t="shared" si="0"/>
        <v>0.66651760361551915</v>
      </c>
      <c r="I11" s="53">
        <f t="shared" si="5"/>
        <v>0.95951365555454504</v>
      </c>
      <c r="J11" s="91">
        <f t="shared" si="6"/>
        <v>0.1459843133801933</v>
      </c>
      <c r="K11" s="91">
        <f t="shared" si="7"/>
        <v>0.37738110301600986</v>
      </c>
      <c r="L11" s="91">
        <f t="shared" si="8"/>
        <v>0.26168270819810158</v>
      </c>
      <c r="M11" s="120">
        <f t="shared" si="1"/>
        <v>3.3753384944211038</v>
      </c>
      <c r="N11" s="101"/>
      <c r="O11" s="26" t="s">
        <v>312</v>
      </c>
      <c r="P11" s="27">
        <v>4.8</v>
      </c>
      <c r="Q11" s="27">
        <v>4.62</v>
      </c>
      <c r="R11" s="28">
        <v>4.9000000000000004</v>
      </c>
      <c r="S11" s="28">
        <v>4.8</v>
      </c>
      <c r="T11" s="29">
        <f>'Fält JSM 2018'!B51</f>
        <v>4.88</v>
      </c>
      <c r="U11" s="75">
        <f>AVERAGE('Fält JSM 2018'!B51:B53)</f>
        <v>4.55</v>
      </c>
      <c r="V11" s="86">
        <f>'Fält JSM 2019'!C67</f>
        <v>5.1388888888888893</v>
      </c>
      <c r="W11" s="86">
        <f>AVERAGE('Fält JSM 2019'!C67:C68)</f>
        <v>4.8680555555555554</v>
      </c>
      <c r="X11" s="128"/>
      <c r="Y11" s="128">
        <f>'Fält-JSM 2021'!C33</f>
        <v>3.9166666666666665</v>
      </c>
      <c r="Z11" s="137"/>
      <c r="AA11" s="138"/>
      <c r="AB11" s="139"/>
      <c r="AC11" s="139"/>
      <c r="AD11" s="141"/>
      <c r="AE11" s="141"/>
    </row>
    <row r="12" spans="1:31" ht="18.75" x14ac:dyDescent="0.3">
      <c r="A12" s="25" t="s">
        <v>4</v>
      </c>
      <c r="B12" s="123"/>
      <c r="C12" s="48">
        <f>($F$27*Resultatlista!$F$3)+((B12-(F12*Resultatlista!$F$3))/I12)</f>
        <v>41.590663972466416</v>
      </c>
      <c r="D12" s="48">
        <f>IF(B12&gt;Gällande!E12*Resultatlista!$F$3,C12-(C12-(Gällande!$E$27*Resultatlista!$F$3))+((C12-(Gällande!$E$27*Resultatlista!$F$3))/Gällande!M12),C12)</f>
        <v>41.590663972466416</v>
      </c>
      <c r="E12" s="49">
        <f t="shared" si="2"/>
        <v>5.3974074074074068</v>
      </c>
      <c r="F12" s="50">
        <f t="shared" si="3"/>
        <v>4.9741975308641981</v>
      </c>
      <c r="G12" s="51">
        <f t="shared" si="4"/>
        <v>0.42320987654320863</v>
      </c>
      <c r="H12" s="52">
        <f t="shared" ref="H12" si="9">$F$27-F12</f>
        <v>0.24326451719576614</v>
      </c>
      <c r="I12" s="53">
        <f t="shared" si="5"/>
        <v>1.0720683195596556</v>
      </c>
      <c r="J12" s="91">
        <f t="shared" si="6"/>
        <v>0.11105924715484444</v>
      </c>
      <c r="K12" s="91">
        <f t="shared" si="7"/>
        <v>0.18462595808477128</v>
      </c>
      <c r="L12" s="91">
        <f t="shared" si="8"/>
        <v>0.14784260261980786</v>
      </c>
      <c r="M12" s="120">
        <f t="shared" si="1"/>
        <v>1.9069614158848729</v>
      </c>
      <c r="N12" s="101"/>
      <c r="O12" s="26" t="s">
        <v>4</v>
      </c>
      <c r="P12" s="27">
        <v>5.2</v>
      </c>
      <c r="Q12" s="27">
        <v>4.72</v>
      </c>
      <c r="R12" s="28">
        <v>5.5</v>
      </c>
      <c r="S12" s="28">
        <v>5.0999999999999996</v>
      </c>
      <c r="T12" s="29">
        <f>'Fält JSM 2018'!B54</f>
        <v>5.49</v>
      </c>
      <c r="U12" s="75">
        <f>AVERAGE('Fält JSM 2018'!B54:B63)</f>
        <v>5.0149999999999988</v>
      </c>
      <c r="V12" s="86">
        <f>'Fält JSM 2019'!C70</f>
        <v>5.3888888888888893</v>
      </c>
      <c r="W12" s="86">
        <f>AVERAGE('Fält JSM 2019'!C70:C74)</f>
        <v>4.7833333333333332</v>
      </c>
      <c r="X12" s="128">
        <f>'Fält-JSM 2021'!C35</f>
        <v>5.4444444444444446</v>
      </c>
      <c r="Y12" s="128">
        <f>AVERAGE('Fält-JSM 2021'!C35:C37)</f>
        <v>5.0324074074074074</v>
      </c>
      <c r="Z12" s="146">
        <f>'Fält-JSM 2022'!C57</f>
        <v>5.3611111111111107</v>
      </c>
      <c r="AA12" s="147">
        <f>AVERAGE('Fält-JSM 2022'!C57:C58)</f>
        <v>5.1944444444444446</v>
      </c>
      <c r="AB12" s="139"/>
      <c r="AC12" s="139"/>
      <c r="AD12" s="141"/>
      <c r="AE12" s="141"/>
    </row>
    <row r="13" spans="1:31" ht="18.75" x14ac:dyDescent="0.3">
      <c r="A13" s="25" t="s">
        <v>307</v>
      </c>
      <c r="B13" s="123"/>
      <c r="C13" s="48">
        <f>($F$27*Resultatlista!$F$3)+((B13-(F13*Resultatlista!$F$3))/I13)</f>
        <v>256.70482681284591</v>
      </c>
      <c r="D13" s="48">
        <f>IF(B13&gt;Gällande!E13*Resultatlista!$F$3,C13-(C13-(Gällande!$E$27*Resultatlista!$F$3))+((C13-(Gällande!$E$27*Resultatlista!$F$3))/Gällande!M13),C13)</f>
        <v>256.70482681284591</v>
      </c>
      <c r="E13" s="49">
        <f t="shared" si="2"/>
        <v>3.0966666666666662</v>
      </c>
      <c r="F13" s="50">
        <f t="shared" si="3"/>
        <v>2.4994444444444444</v>
      </c>
      <c r="G13" s="51">
        <f t="shared" si="4"/>
        <v>0.59722222222222188</v>
      </c>
      <c r="H13" s="52">
        <f t="shared" ref="H13:H44" si="10">$F$27-F13</f>
        <v>2.7180176036155199</v>
      </c>
      <c r="I13" s="53">
        <f t="shared" si="5"/>
        <v>1.5128735402187417</v>
      </c>
      <c r="J13" s="91">
        <f t="shared" si="6"/>
        <v>1.0203104102837208</v>
      </c>
      <c r="K13" s="91">
        <f t="shared" si="7"/>
        <v>0.70184347205004349</v>
      </c>
      <c r="L13" s="91">
        <f t="shared" si="8"/>
        <v>0.86107694116688216</v>
      </c>
      <c r="M13" s="120">
        <f t="shared" si="1"/>
        <v>11.106680170776523</v>
      </c>
      <c r="N13" s="101"/>
      <c r="O13" s="26" t="s">
        <v>307</v>
      </c>
      <c r="P13" s="27">
        <v>3.3</v>
      </c>
      <c r="Q13" s="27">
        <v>3.3</v>
      </c>
      <c r="R13" s="93">
        <v>4</v>
      </c>
      <c r="S13" s="28"/>
      <c r="T13" s="29">
        <f>'Fält JSM 2018'!B75</f>
        <v>1.99</v>
      </c>
      <c r="U13" s="75">
        <f>'Fält JSM 2018'!B75</f>
        <v>1.99</v>
      </c>
      <c r="V13" s="84"/>
      <c r="W13" s="84"/>
      <c r="X13" s="128"/>
      <c r="Y13" s="128"/>
      <c r="Z13" s="137"/>
      <c r="AA13" s="147">
        <f>'Fält-JSM 2022'!C61</f>
        <v>2.2083333333333335</v>
      </c>
      <c r="AB13" s="139"/>
      <c r="AC13" s="139"/>
      <c r="AD13" s="141"/>
      <c r="AE13" s="141"/>
    </row>
    <row r="14" spans="1:31" ht="18.75" x14ac:dyDescent="0.3">
      <c r="A14" s="25" t="s">
        <v>308</v>
      </c>
      <c r="B14" s="123"/>
      <c r="C14" s="48">
        <f>($F$27*Resultatlista!$F$3)+((B14-(F14*Resultatlista!$F$3))/I14)</f>
        <v>273.15106393884827</v>
      </c>
      <c r="D14" s="48">
        <f>IF(B14&gt;Gällande!E14*Resultatlista!$F$3,C14-(C14-(Gällande!$E$27*Resultatlista!$F$3))+((C14-(Gällande!$E$27*Resultatlista!$F$3))/Gällande!M14),C14)</f>
        <v>273.15106393884827</v>
      </c>
      <c r="E14" s="49">
        <f t="shared" si="2"/>
        <v>2.9037500000000001</v>
      </c>
      <c r="F14" s="50">
        <f t="shared" si="3"/>
        <v>2.2733888888888889</v>
      </c>
      <c r="G14" s="51">
        <f t="shared" si="4"/>
        <v>0.63036111111111115</v>
      </c>
      <c r="H14" s="52">
        <f t="shared" si="10"/>
        <v>2.9440731591710754</v>
      </c>
      <c r="I14" s="53">
        <f t="shared" si="5"/>
        <v>1.5968204301480895</v>
      </c>
      <c r="J14" s="91">
        <f t="shared" si="6"/>
        <v>0.93017359490939366</v>
      </c>
      <c r="K14" s="91">
        <f t="shared" si="7"/>
        <v>0.70884247496957198</v>
      </c>
      <c r="L14" s="91">
        <f t="shared" si="8"/>
        <v>0.81950803493948277</v>
      </c>
      <c r="M14" s="120">
        <f t="shared" si="1"/>
        <v>10.570499808205128</v>
      </c>
      <c r="N14" s="101"/>
      <c r="O14" s="26" t="s">
        <v>308</v>
      </c>
      <c r="P14" s="27">
        <v>3.8</v>
      </c>
      <c r="Q14" s="27">
        <v>3.19</v>
      </c>
      <c r="R14" s="28">
        <v>3.3</v>
      </c>
      <c r="S14" s="28">
        <v>2.81</v>
      </c>
      <c r="T14" s="29">
        <f>'Fält JSM 2018'!B68</f>
        <v>2.89</v>
      </c>
      <c r="U14" s="75">
        <f>AVERAGE('Fält JSM 2018'!B66,'Fält JSM 2018'!B68)</f>
        <v>2.1100000000000003</v>
      </c>
      <c r="V14" s="86">
        <f>'Fält JSM 2019'!C84</f>
        <v>1.625</v>
      </c>
      <c r="W14" s="86">
        <f>AVERAGE('Fält JSM 2019'!C84:C85)</f>
        <v>1.5208333333333335</v>
      </c>
      <c r="X14" s="128"/>
      <c r="Y14" s="128"/>
      <c r="Z14" s="137"/>
      <c r="AA14" s="147">
        <f>'Fält-JSM 2022'!C63</f>
        <v>1.7361111111111112</v>
      </c>
      <c r="AB14" s="139"/>
      <c r="AC14" s="139"/>
      <c r="AD14" s="141"/>
      <c r="AE14" s="141"/>
    </row>
    <row r="15" spans="1:31" ht="18.75" x14ac:dyDescent="0.3">
      <c r="A15" s="25" t="s">
        <v>309</v>
      </c>
      <c r="B15" s="123"/>
      <c r="C15" s="48">
        <f>($F$27*Resultatlista!$F$3)+((B15-(F15*Resultatlista!$F$3))/I15)</f>
        <v>197.87372071891474</v>
      </c>
      <c r="D15" s="48">
        <f>IF(B15&gt;Gällande!E15*Resultatlista!$F$3,C15-(C15-(Gällande!$E$27*Resultatlista!$F$3))+((C15-(Gällande!$E$27*Resultatlista!$F$3))/Gällande!M15),C15)</f>
        <v>197.87372071891474</v>
      </c>
      <c r="E15" s="49">
        <f t="shared" si="2"/>
        <v>2.8848611111111109</v>
      </c>
      <c r="F15" s="50">
        <f t="shared" si="3"/>
        <v>2.4872222222222224</v>
      </c>
      <c r="G15" s="51">
        <f t="shared" si="4"/>
        <v>0.39763888888888843</v>
      </c>
      <c r="H15" s="52">
        <f t="shared" si="10"/>
        <v>2.7302398258377418</v>
      </c>
      <c r="I15" s="53">
        <f t="shared" si="5"/>
        <v>1.0072923129409894</v>
      </c>
      <c r="J15" s="91">
        <f t="shared" si="6"/>
        <v>0.33229015006039586</v>
      </c>
      <c r="K15" s="91">
        <f t="shared" si="7"/>
        <v>0.13667965159632869</v>
      </c>
      <c r="L15" s="91">
        <f t="shared" si="8"/>
        <v>0.23448490082836226</v>
      </c>
      <c r="M15" s="120">
        <f t="shared" si="1"/>
        <v>3.024525073041215</v>
      </c>
      <c r="N15" s="101"/>
      <c r="O15" s="26" t="s">
        <v>309</v>
      </c>
      <c r="P15" s="27">
        <v>3</v>
      </c>
      <c r="Q15" s="27">
        <v>2.4700000000000002</v>
      </c>
      <c r="R15" s="28">
        <v>3.3</v>
      </c>
      <c r="S15" s="28">
        <v>2.66</v>
      </c>
      <c r="T15" s="29">
        <f>'Fält JSM 2018'!B70</f>
        <v>2.67</v>
      </c>
      <c r="U15" s="75">
        <f>AVERAGE('Fält JSM 2018'!B70:B73)</f>
        <v>2.4925000000000002</v>
      </c>
      <c r="V15" s="86">
        <f>'Fält JSM 2019'!C86</f>
        <v>2.5694444444444446</v>
      </c>
      <c r="W15" s="86">
        <f>AVERAGE('Fält JSM 2019'!C86:C87)</f>
        <v>2.3263888888888893</v>
      </c>
      <c r="X15" s="128"/>
      <c r="Y15" s="128"/>
      <c r="Z15" s="137"/>
      <c r="AA15" s="138"/>
      <c r="AB15" s="139"/>
      <c r="AC15" s="139"/>
      <c r="AD15" s="141"/>
      <c r="AE15" s="141"/>
    </row>
    <row r="16" spans="1:31" ht="18.75" x14ac:dyDescent="0.3">
      <c r="A16" s="25" t="s">
        <v>310</v>
      </c>
      <c r="B16" s="123"/>
      <c r="C16" s="48">
        <f>($F$27*Resultatlista!$F$3)+((B16-(F16*Resultatlista!$F$3))/I16)</f>
        <v>185.0293373986247</v>
      </c>
      <c r="D16" s="48">
        <f>IF(B16&gt;Gällande!E16*Resultatlista!$F$3,C16-(C16-(Gällande!$E$27*Resultatlista!$F$3))+((C16-(Gällande!$E$27*Resultatlista!$F$3))/Gällande!M16),C16)</f>
        <v>185.0293373986247</v>
      </c>
      <c r="E16" s="49">
        <f t="shared" si="2"/>
        <v>4.4064814814814817</v>
      </c>
      <c r="F16" s="50">
        <f t="shared" si="3"/>
        <v>3.8347222222222221</v>
      </c>
      <c r="G16" s="51">
        <f t="shared" si="4"/>
        <v>0.57175925925925952</v>
      </c>
      <c r="H16" s="52">
        <f t="shared" si="10"/>
        <v>1.3827398258377421</v>
      </c>
      <c r="I16" s="53">
        <f t="shared" si="5"/>
        <v>1.4483711799768588</v>
      </c>
      <c r="J16" s="91">
        <f t="shared" si="6"/>
        <v>0.5903044656276254</v>
      </c>
      <c r="K16" s="91">
        <f t="shared" si="7"/>
        <v>0.20583220872387314</v>
      </c>
      <c r="L16" s="91">
        <f t="shared" si="8"/>
        <v>0.3980683371757493</v>
      </c>
      <c r="M16" s="120">
        <f t="shared" si="1"/>
        <v>5.1345210813943014</v>
      </c>
      <c r="N16" s="101"/>
      <c r="O16" s="26" t="s">
        <v>310</v>
      </c>
      <c r="P16" s="27">
        <v>4.4000000000000004</v>
      </c>
      <c r="Q16" s="27">
        <v>3.9</v>
      </c>
      <c r="R16" s="93">
        <v>5</v>
      </c>
      <c r="S16" s="93">
        <v>4</v>
      </c>
      <c r="T16" s="29"/>
      <c r="U16" s="75"/>
      <c r="V16" s="84"/>
      <c r="W16" s="84"/>
      <c r="X16" s="128"/>
      <c r="Y16" s="128"/>
      <c r="Z16" s="146">
        <f>'Fält-JSM 2022'!C6</f>
        <v>3.8194444444444446</v>
      </c>
      <c r="AA16" s="147">
        <f>AVERAGE('Fält-JSM 2022'!C4,'Fält-JSM 2022'!C6)</f>
        <v>3.604166666666667</v>
      </c>
      <c r="AB16" s="139"/>
      <c r="AC16" s="139"/>
      <c r="AD16" s="141"/>
      <c r="AE16" s="141"/>
    </row>
    <row r="17" spans="1:31" ht="18.75" x14ac:dyDescent="0.3">
      <c r="A17" s="25" t="s">
        <v>15</v>
      </c>
      <c r="B17" s="123"/>
      <c r="C17" s="48">
        <f>($F$27*Resultatlista!$F$3)+((B17-(F17*Resultatlista!$F$3))/I17)</f>
        <v>-3.6437391065245492</v>
      </c>
      <c r="D17" s="48">
        <f>IF(B17&gt;Gällande!E17*Resultatlista!$F$3,C17-(C17-(Gällande!$E$27*Resultatlista!$F$3))+((C17-(Gällande!$E$27*Resultatlista!$F$3))/Gällande!M17),C17)</f>
        <v>-3.6437391065245492</v>
      </c>
      <c r="E17" s="49">
        <f t="shared" si="2"/>
        <v>4.5046296296296298</v>
      </c>
      <c r="F17" s="50">
        <f t="shared" si="3"/>
        <v>4.1906084656084657</v>
      </c>
      <c r="G17" s="51">
        <f t="shared" si="4"/>
        <v>0.31402116402116409</v>
      </c>
      <c r="H17" s="52">
        <f t="shared" si="10"/>
        <v>1.0268535824514986</v>
      </c>
      <c r="I17" s="53">
        <f t="shared" si="5"/>
        <v>0.79547326345056379</v>
      </c>
      <c r="J17" s="91">
        <f t="shared" si="6"/>
        <v>0.22279555669336085</v>
      </c>
      <c r="K17" s="91">
        <f t="shared" si="7"/>
        <v>0.17909976104342443</v>
      </c>
      <c r="L17" s="91">
        <f t="shared" si="8"/>
        <v>0.20094765886839264</v>
      </c>
      <c r="M17" s="120">
        <f t="shared" si="1"/>
        <v>2.5919418711794218</v>
      </c>
      <c r="N17" s="101"/>
      <c r="O17" s="26" t="s">
        <v>15</v>
      </c>
      <c r="P17" s="27">
        <v>4.9000000000000004</v>
      </c>
      <c r="Q17" s="27">
        <v>4.42</v>
      </c>
      <c r="R17" s="28">
        <v>4.5</v>
      </c>
      <c r="S17" s="28">
        <v>4.3</v>
      </c>
      <c r="T17" s="29">
        <f>'Fält JSM 2018'!B3</f>
        <v>4.5999999999999996</v>
      </c>
      <c r="U17" s="75">
        <f>AVERAGE('Fält JSM 2018'!B1:B7)</f>
        <v>4.3085714285714287</v>
      </c>
      <c r="V17" s="86">
        <f>'Fält JSM 2019'!C6</f>
        <v>4.375</v>
      </c>
      <c r="W17" s="86">
        <f>AVERAGE('Fält JSM 2019'!C1:C7)</f>
        <v>4.0595238095238093</v>
      </c>
      <c r="X17" s="128">
        <f>'Fält-JSM 2021'!C5</f>
        <v>4.3611111111111107</v>
      </c>
      <c r="Y17" s="128">
        <f>AVERAGE('Fält-JSM 2021'!C5:C6)</f>
        <v>4.1041666666666661</v>
      </c>
      <c r="Z17" s="146">
        <f>'Fält-JSM 2022'!C8</f>
        <v>4.291666666666667</v>
      </c>
      <c r="AA17" s="147">
        <f>AVERAGE('Fält-JSM 2022'!C8:C11,'Fält-JSM 2022'!C14:C15)</f>
        <v>3.9513888888888888</v>
      </c>
      <c r="AB17" s="139"/>
      <c r="AC17" s="139"/>
      <c r="AD17" s="141"/>
      <c r="AE17" s="141"/>
    </row>
    <row r="18" spans="1:31" ht="18.75" x14ac:dyDescent="0.3">
      <c r="A18" s="25" t="s">
        <v>311</v>
      </c>
      <c r="B18" s="123"/>
      <c r="C18" s="48">
        <f>($F$27*Resultatlista!$F$3)+((B18-(F18*Resultatlista!$F$3))/I18)</f>
        <v>167.09831177800595</v>
      </c>
      <c r="D18" s="48">
        <f>IF(B18&gt;Gällande!E18*Resultatlista!$F$3,C18-(C18-(Gällande!$E$27*Resultatlista!$F$3))+((C18-(Gällande!$E$27*Resultatlista!$F$3))/Gällande!M18),C18)</f>
        <v>167.09831177800595</v>
      </c>
      <c r="E18" s="49">
        <f t="shared" si="2"/>
        <v>3.8682407407407404</v>
      </c>
      <c r="F18" s="50">
        <f t="shared" si="3"/>
        <v>3.4042978395061732</v>
      </c>
      <c r="G18" s="51">
        <f t="shared" si="4"/>
        <v>0.46394290123456727</v>
      </c>
      <c r="H18" s="52">
        <f t="shared" si="10"/>
        <v>1.8131642085537911</v>
      </c>
      <c r="I18" s="53">
        <f t="shared" si="5"/>
        <v>1.175252549776902</v>
      </c>
      <c r="J18" s="91">
        <f t="shared" si="6"/>
        <v>0.19159190705177673</v>
      </c>
      <c r="K18" s="91">
        <f t="shared" si="7"/>
        <v>0.20201313302055401</v>
      </c>
      <c r="L18" s="91">
        <f t="shared" si="8"/>
        <v>0.19680252003616538</v>
      </c>
      <c r="M18" s="120">
        <f t="shared" si="1"/>
        <v>2.5384754164737307</v>
      </c>
      <c r="N18" s="101"/>
      <c r="O18" s="26" t="s">
        <v>311</v>
      </c>
      <c r="P18" s="27">
        <v>3.7</v>
      </c>
      <c r="Q18" s="27">
        <v>3.16</v>
      </c>
      <c r="R18" s="28">
        <v>4.2</v>
      </c>
      <c r="S18" s="28">
        <v>3.75</v>
      </c>
      <c r="T18" s="29">
        <f>'Fält JSM 2018'!B9</f>
        <v>3.99</v>
      </c>
      <c r="U18" s="75">
        <f>AVERAGE('Fält JSM 2018'!B9:B11)</f>
        <v>3.4266666666666663</v>
      </c>
      <c r="V18" s="94">
        <v>3.75</v>
      </c>
      <c r="W18" s="94">
        <v>3.25</v>
      </c>
      <c r="X18" s="128">
        <f>'Fält-JSM 2021'!C9</f>
        <v>3.75</v>
      </c>
      <c r="Y18" s="128">
        <f>AVERAGE('Fält-JSM 2021'!C9:C14)</f>
        <v>3.425925925925926</v>
      </c>
      <c r="Z18" s="146">
        <f>'Fält-JSM 2022'!C26</f>
        <v>3.8194444444444446</v>
      </c>
      <c r="AA18" s="147">
        <f>AVERAGE('Fält-JSM 2022'!C26:C29)</f>
        <v>3.4131944444444446</v>
      </c>
      <c r="AB18" s="139"/>
      <c r="AC18" s="139"/>
      <c r="AD18" s="141"/>
      <c r="AE18" s="141"/>
    </row>
    <row r="19" spans="1:31" ht="18.75" x14ac:dyDescent="0.3">
      <c r="A19" s="30" t="s">
        <v>6</v>
      </c>
      <c r="B19" s="123"/>
      <c r="C19" s="48">
        <f>($F$27*Resultatlista!$F$3)+((B19-(F19*Resultatlista!$F$3))/I19)</f>
        <v>190.63829995076685</v>
      </c>
      <c r="D19" s="48">
        <f>IF(B19&gt;Gällande!E19*Resultatlista!$F$3,C19-(C19-(Gällande!$E$27*Resultatlista!$F$3))+((C19-(Gällande!$E$27*Resultatlista!$F$3))/Gällande!M19),C19)</f>
        <v>190.63829995076685</v>
      </c>
      <c r="E19" s="145">
        <f t="shared" si="2"/>
        <v>4.3826851851851849</v>
      </c>
      <c r="F19" s="54">
        <f t="shared" si="3"/>
        <v>3.7990696649029982</v>
      </c>
      <c r="G19" s="55">
        <f t="shared" si="4"/>
        <v>0.58361552028218666</v>
      </c>
      <c r="H19" s="56">
        <f t="shared" si="10"/>
        <v>1.418392383156966</v>
      </c>
      <c r="I19" s="114">
        <f t="shared" si="5"/>
        <v>1.4784052659838578</v>
      </c>
      <c r="J19" s="115">
        <f t="shared" si="6"/>
        <v>0.18341426384300086</v>
      </c>
      <c r="K19" s="115">
        <f t="shared" si="7"/>
        <v>0.23116222241908141</v>
      </c>
      <c r="L19" s="115">
        <f t="shared" si="8"/>
        <v>0.20728824313104113</v>
      </c>
      <c r="M19" s="121">
        <f t="shared" si="1"/>
        <v>2.6737264808168169</v>
      </c>
      <c r="N19" s="102"/>
      <c r="O19" s="31" t="s">
        <v>6</v>
      </c>
      <c r="P19" s="32">
        <v>4.5</v>
      </c>
      <c r="Q19" s="32">
        <v>3.96</v>
      </c>
      <c r="R19" s="33">
        <v>4.2</v>
      </c>
      <c r="S19" s="33">
        <v>3.88</v>
      </c>
      <c r="T19" s="34">
        <f>'Fält JSM 2018'!B14</f>
        <v>4.1100000000000003</v>
      </c>
      <c r="U19" s="76">
        <f>AVERAGE('Fält JSM 2018'!B14:B17)</f>
        <v>3.8400000000000003</v>
      </c>
      <c r="V19" s="87">
        <f>'Fält JSM 2019'!C17</f>
        <v>4.4722222222222223</v>
      </c>
      <c r="W19" s="87">
        <f>AVERAGE('Fält JSM 2019'!C17:C22)</f>
        <v>3.3657407407407405</v>
      </c>
      <c r="X19" s="129">
        <f>'Fält-JSM 2021'!C18</f>
        <v>4.4444444444444446</v>
      </c>
      <c r="Y19" s="129">
        <f>AVERAGE('Fält-JSM 2021'!C18:C20)</f>
        <v>4.0046296296296298</v>
      </c>
      <c r="Z19" s="148">
        <f>'Fält-JSM 2022'!C17</f>
        <v>4.5694444444444446</v>
      </c>
      <c r="AA19" s="149">
        <f>AVERAGE('Fält-JSM 2022'!C17:C23)</f>
        <v>3.7440476190476191</v>
      </c>
      <c r="AB19" s="143"/>
      <c r="AC19" s="143"/>
      <c r="AD19" s="144"/>
      <c r="AE19" s="144"/>
    </row>
    <row r="20" spans="1:31" ht="18.75" x14ac:dyDescent="0.3">
      <c r="A20" s="35" t="s">
        <v>12</v>
      </c>
      <c r="B20" s="123"/>
      <c r="C20" s="48">
        <f>($F$27*Resultatlista!$F$3)+((B20-(F20*Resultatlista!$F$3))/I20)</f>
        <v>184.4882765043441</v>
      </c>
      <c r="D20" s="48">
        <f>IF(B20&gt;Gällande!E20*Resultatlista!$F$3,C20-(C20-(Gällande!$E$27*Resultatlista!$F$3))+((C20-(Gällande!$E$27*Resultatlista!$F$3))/Gällande!M20),C20)</f>
        <v>184.4882765043441</v>
      </c>
      <c r="E20" s="49">
        <f t="shared" si="2"/>
        <v>4.3923611111111107</v>
      </c>
      <c r="F20" s="50">
        <f t="shared" si="3"/>
        <v>3.8238382948070448</v>
      </c>
      <c r="G20" s="51">
        <f t="shared" si="4"/>
        <v>0.56852281630406587</v>
      </c>
      <c r="H20" s="52">
        <f t="shared" si="10"/>
        <v>1.3936237532529194</v>
      </c>
      <c r="I20" s="53">
        <f t="shared" si="5"/>
        <v>1.4401726757532201</v>
      </c>
      <c r="J20" s="91">
        <f t="shared" si="6"/>
        <v>0.23208028291099911</v>
      </c>
      <c r="K20" s="91">
        <f t="shared" si="7"/>
        <v>0.32712654910408462</v>
      </c>
      <c r="L20" s="91">
        <f t="shared" si="8"/>
        <v>0.27960341600754185</v>
      </c>
      <c r="M20" s="120">
        <f t="shared" si="1"/>
        <v>3.6064903933485835</v>
      </c>
      <c r="N20" s="103"/>
      <c r="O20" s="36" t="s">
        <v>12</v>
      </c>
      <c r="P20" s="27">
        <v>4.4000000000000004</v>
      </c>
      <c r="Q20" s="27">
        <v>4.3</v>
      </c>
      <c r="R20" s="44">
        <f>'Fält-SM 2017'!J2</f>
        <v>4.84</v>
      </c>
      <c r="S20" s="44">
        <f>AVERAGE('Fält-SM 2017'!J2:J6)</f>
        <v>4.1719999999999997</v>
      </c>
      <c r="T20" s="29">
        <f>'Fält-SM 2018'!B4</f>
        <v>4.26</v>
      </c>
      <c r="U20" s="75">
        <f>AVERAGE('Fält-SM 2018'!B4:B14)</f>
        <v>3.5963636363636358</v>
      </c>
      <c r="V20" s="86">
        <f>'Fält-SM 2019'!C3</f>
        <v>4.1875</v>
      </c>
      <c r="W20" s="86">
        <f>AVERAGE('Fält-SM 2019'!C3:C15)</f>
        <v>3.5560897435897441</v>
      </c>
      <c r="X20" s="128">
        <f>'Fält-SM 2021'!C4</f>
        <v>4.2986111111111107</v>
      </c>
      <c r="Y20" s="128">
        <f>AVERAGE('Fält-SM 2021'!C4:C11)</f>
        <v>3.5902777777777777</v>
      </c>
      <c r="Z20" s="146">
        <f>'Fält-SM 2022'!C4</f>
        <v>4.3680555555555554</v>
      </c>
      <c r="AA20" s="147">
        <f>AVERAGE('Fält-SM 2022'!C4:C11)</f>
        <v>3.7282986111111107</v>
      </c>
      <c r="AB20" s="139"/>
      <c r="AC20" s="139"/>
      <c r="AD20" s="141"/>
      <c r="AE20" s="141"/>
    </row>
    <row r="21" spans="1:31" ht="18.75" x14ac:dyDescent="0.3">
      <c r="A21" s="35" t="s">
        <v>8</v>
      </c>
      <c r="B21" s="123"/>
      <c r="C21" s="48">
        <f>($F$27*Resultatlista!$F$3)+((B21-(F21*Resultatlista!$F$3))/I21)</f>
        <v>193.21422453476654</v>
      </c>
      <c r="D21" s="48">
        <f>IF(B21&gt;Gällande!E21*Resultatlista!$F$3,C21-(C21-(Gällande!$E$27*Resultatlista!$F$3))+((C21-(Gällande!$E$27*Resultatlista!$F$3))/Gällande!M21),C21)</f>
        <v>193.21422453476654</v>
      </c>
      <c r="E21" s="49">
        <f t="shared" si="2"/>
        <v>4.6573148148148151</v>
      </c>
      <c r="F21" s="50">
        <f t="shared" si="3"/>
        <v>4.02955237663571</v>
      </c>
      <c r="G21" s="51">
        <f t="shared" si="4"/>
        <v>0.62776243817910515</v>
      </c>
      <c r="H21" s="52">
        <f t="shared" si="10"/>
        <v>1.1879096714242543</v>
      </c>
      <c r="I21" s="53">
        <f t="shared" si="5"/>
        <v>1.5902375144891816</v>
      </c>
      <c r="J21" s="91">
        <f t="shared" si="6"/>
        <v>0.19813985790895566</v>
      </c>
      <c r="K21" s="91">
        <f t="shared" si="7"/>
        <v>0.22989235505670241</v>
      </c>
      <c r="L21" s="91">
        <f t="shared" si="8"/>
        <v>0.21401610648282904</v>
      </c>
      <c r="M21" s="120">
        <f t="shared" si="1"/>
        <v>2.7605064454268722</v>
      </c>
      <c r="N21" s="103"/>
      <c r="O21" s="36" t="s">
        <v>8</v>
      </c>
      <c r="P21" s="27">
        <v>4.3</v>
      </c>
      <c r="Q21" s="27">
        <v>3.73</v>
      </c>
      <c r="R21" s="44">
        <f>'Fält-SM 2017'!J9</f>
        <v>4.82</v>
      </c>
      <c r="S21" s="44">
        <f>AVERAGE('Fält-SM 2017'!J9:J17)</f>
        <v>4.362222222222222</v>
      </c>
      <c r="T21" s="29">
        <f>'Fält-SM 2018'!B60</f>
        <v>4.5599999999999996</v>
      </c>
      <c r="U21" s="75">
        <f>AVERAGE('Fält-SM 2018'!B60:B77)</f>
        <v>3.8877777777777771</v>
      </c>
      <c r="V21" s="86">
        <f>'Fält-SM 2019'!C20</f>
        <v>4.7847222222222223</v>
      </c>
      <c r="W21" s="86">
        <f>AVERAGE('Fält-SM 2019'!C20:C41)</f>
        <v>3.9034090909090908</v>
      </c>
      <c r="X21" s="128">
        <f>'Fält-SM 2021'!C15</f>
        <v>4.7013888888888893</v>
      </c>
      <c r="Y21" s="128">
        <f>AVERAGE('Fält-SM 2021'!C15:C27)</f>
        <v>4.1586538461538458</v>
      </c>
      <c r="Z21" s="146">
        <f>'Fält-SM 2022'!C17</f>
        <v>4.7777777777777777</v>
      </c>
      <c r="AA21" s="147">
        <f>AVERAGE('Fält-SM 2022'!C17:C37)</f>
        <v>4.1352513227513228</v>
      </c>
      <c r="AB21" s="139"/>
      <c r="AC21" s="139"/>
      <c r="AD21" s="141"/>
      <c r="AE21" s="141"/>
    </row>
    <row r="22" spans="1:31" ht="18.75" x14ac:dyDescent="0.3">
      <c r="A22" s="35" t="s">
        <v>16</v>
      </c>
      <c r="B22" s="123"/>
      <c r="C22" s="48">
        <f>($F$27*Resultatlista!$F$3)+((B22-(F22*Resultatlista!$F$3))/I22)</f>
        <v>-264.31942719294744</v>
      </c>
      <c r="D22" s="48">
        <f>IF(B22&gt;Gällande!E22*Resultatlista!$F$3,C22-(C22-(Gällande!$E$27*Resultatlista!$F$3))+((C22-(Gällande!$E$27*Resultatlista!$F$3))/Gällande!M22),C22)</f>
        <v>-264.31942719294744</v>
      </c>
      <c r="E22" s="49">
        <f t="shared" si="2"/>
        <v>3.9743750000000002</v>
      </c>
      <c r="F22" s="50">
        <f t="shared" si="3"/>
        <v>3.8053703703703703</v>
      </c>
      <c r="G22" s="51">
        <f t="shared" si="4"/>
        <v>0.16900462962962992</v>
      </c>
      <c r="H22" s="52">
        <f t="shared" si="10"/>
        <v>1.412091677689594</v>
      </c>
      <c r="I22" s="53">
        <f t="shared" si="5"/>
        <v>0.42811975647818057</v>
      </c>
      <c r="J22" s="91">
        <f t="shared" si="6"/>
        <v>0.22983224055013762</v>
      </c>
      <c r="K22" s="91">
        <f t="shared" si="7"/>
        <v>0.24539374451910656</v>
      </c>
      <c r="L22" s="91">
        <f t="shared" si="8"/>
        <v>0.23761299253462209</v>
      </c>
      <c r="M22" s="120">
        <f t="shared" si="1"/>
        <v>3.0648730517935032</v>
      </c>
      <c r="N22" s="103"/>
      <c r="O22" s="36" t="s">
        <v>16</v>
      </c>
      <c r="P22" s="27"/>
      <c r="Q22" s="27"/>
      <c r="R22" s="44">
        <f>'Fält-SM 2017'!J20</f>
        <v>3.63</v>
      </c>
      <c r="S22" s="44">
        <f>AVERAGE('Fält-SM 2017'!J20:J23)</f>
        <v>3.4724999999999997</v>
      </c>
      <c r="T22" s="29">
        <f>'Fält-SM 2018'!B1</f>
        <v>4.08</v>
      </c>
      <c r="U22" s="75">
        <f>AVERAGE('Fält-SM 2018'!B1:B2)</f>
        <v>3.9550000000000001</v>
      </c>
      <c r="V22" s="84"/>
      <c r="W22" s="84"/>
      <c r="X22" s="128">
        <f>'Fält-SM 2021'!C32</f>
        <v>4.083333333333333</v>
      </c>
      <c r="Y22" s="128">
        <f>AVERAGE('Fält-SM 2021'!C32:C34)</f>
        <v>3.7731481481481475</v>
      </c>
      <c r="Z22" s="146">
        <f>'Fält-SM 2022'!C45</f>
        <v>4.104166666666667</v>
      </c>
      <c r="AA22" s="147">
        <f>AVERAGE('Fält-SM 2022'!C45:C46)</f>
        <v>4.0208333333333339</v>
      </c>
      <c r="AB22" s="139"/>
      <c r="AC22" s="139"/>
      <c r="AD22" s="141"/>
      <c r="AE22" s="141"/>
    </row>
    <row r="23" spans="1:31" ht="18.75" x14ac:dyDescent="0.3">
      <c r="A23" s="35" t="s">
        <v>9</v>
      </c>
      <c r="B23" s="123"/>
      <c r="C23" s="48">
        <f>($F$27*Resultatlista!$F$3)+((B23-(F23*Resultatlista!$F$3))/I23)</f>
        <v>110.41700532274837</v>
      </c>
      <c r="D23" s="48">
        <f>IF(B23&gt;Gällande!E23*Resultatlista!$F$3,C23-(C23-(Gällande!$E$27*Resultatlista!$F$3))+((C23-(Gällande!$E$27*Resultatlista!$F$3))/Gällande!M23),C23)</f>
        <v>110.41700532274837</v>
      </c>
      <c r="E23" s="49">
        <f t="shared" si="2"/>
        <v>4.552407407407407</v>
      </c>
      <c r="F23" s="50">
        <f t="shared" si="3"/>
        <v>4.1117939814814823</v>
      </c>
      <c r="G23" s="51">
        <f t="shared" si="4"/>
        <v>0.44061342592592467</v>
      </c>
      <c r="H23" s="52">
        <f t="shared" si="10"/>
        <v>1.1056680665784819</v>
      </c>
      <c r="I23" s="53">
        <f t="shared" si="5"/>
        <v>1.1161547054764951</v>
      </c>
      <c r="J23" s="91">
        <f t="shared" si="6"/>
        <v>0.26801434148716419</v>
      </c>
      <c r="K23" s="91">
        <f t="shared" si="7"/>
        <v>0.19744415533662846</v>
      </c>
      <c r="L23" s="91">
        <f t="shared" si="8"/>
        <v>0.23272924841189632</v>
      </c>
      <c r="M23" s="120">
        <f t="shared" si="1"/>
        <v>3.0018796287742795</v>
      </c>
      <c r="N23" s="103"/>
      <c r="O23" s="36" t="s">
        <v>9</v>
      </c>
      <c r="P23" s="27">
        <v>4.3</v>
      </c>
      <c r="Q23" s="27">
        <v>4.1399999999999997</v>
      </c>
      <c r="R23" s="44">
        <f>'Fält-SM 2017'!J24</f>
        <v>4.72</v>
      </c>
      <c r="S23" s="44">
        <f>AVERAGE('Fält-SM 2017'!J24:J31)</f>
        <v>4.2225000000000001</v>
      </c>
      <c r="T23" s="29">
        <f>'Fält-SM 2018'!B50</f>
        <v>4.8499999999999996</v>
      </c>
      <c r="U23" s="75">
        <f>AVERAGE('Fält-SM 2018'!B50:B53)</f>
        <v>4.4350000000000005</v>
      </c>
      <c r="V23" s="86">
        <f>'Fält-SM 2019'!C46</f>
        <v>4.8055555555555554</v>
      </c>
      <c r="W23" s="86">
        <f>AVERAGE('Fält-SM 2019'!C46:C49)</f>
        <v>3.8993055555555558</v>
      </c>
      <c r="X23" s="128">
        <f>'Fält-SM 2021'!C36</f>
        <v>4.375</v>
      </c>
      <c r="Y23" s="128">
        <f>AVERAGE('Fält-SM 2021'!C36:C39)</f>
        <v>3.963541666666667</v>
      </c>
      <c r="Z23" s="146">
        <f>'Fält-SM 2022'!C49</f>
        <v>4.2638888888888893</v>
      </c>
      <c r="AA23" s="147">
        <f>AVERAGE('Fält-SM 2022'!C49:C52)</f>
        <v>4.010416666666667</v>
      </c>
      <c r="AB23" s="139"/>
      <c r="AC23" s="139"/>
      <c r="AD23" s="141"/>
      <c r="AE23" s="141"/>
    </row>
    <row r="24" spans="1:31" ht="18.75" x14ac:dyDescent="0.3">
      <c r="A24" s="35" t="s">
        <v>638</v>
      </c>
      <c r="B24" s="123"/>
      <c r="C24" s="48">
        <f>($F$27*Resultatlista!$F$3)+((B24-(F24*Resultatlista!$F$3))/I24)</f>
        <v>-0.30849080212669833</v>
      </c>
      <c r="D24" s="48">
        <f>IF(B24&gt;Gällande!E24*Resultatlista!$F$3,C24-(C24-(Gällande!$E$27*Resultatlista!$F$3))+((C24-(Gällande!$E$27*Resultatlista!$F$3))/Gällande!M24),C24)</f>
        <v>-0.30849080212669833</v>
      </c>
      <c r="E24" s="49">
        <f t="shared" si="2"/>
        <v>3.8613888888888885</v>
      </c>
      <c r="F24" s="50">
        <f t="shared" si="3"/>
        <v>3.589988425925926</v>
      </c>
      <c r="G24" s="51">
        <f t="shared" ref="G24" si="11">E24-F24</f>
        <v>0.2714004629629625</v>
      </c>
      <c r="H24" s="52">
        <f t="shared" ref="H24" si="12">$F$27-F24</f>
        <v>1.6274736221340382</v>
      </c>
      <c r="I24" s="53">
        <f t="shared" si="5"/>
        <v>0.68750720241452001</v>
      </c>
      <c r="J24" s="91">
        <f t="shared" si="6"/>
        <v>0.383790236962399</v>
      </c>
      <c r="K24" s="91">
        <f t="shared" si="7"/>
        <v>0.41677636480340952</v>
      </c>
      <c r="L24" s="91">
        <f t="shared" si="8"/>
        <v>0.40028330088290426</v>
      </c>
      <c r="M24" s="120">
        <f t="shared" si="1"/>
        <v>5.1630909946147279</v>
      </c>
      <c r="N24" s="103"/>
      <c r="O24" s="78" t="s">
        <v>638</v>
      </c>
      <c r="P24" s="93">
        <v>4.3</v>
      </c>
      <c r="Q24" s="27"/>
      <c r="R24" s="44">
        <f>'Fält-SM 2017'!N20</f>
        <v>3.4930555555555554</v>
      </c>
      <c r="S24" s="44">
        <f>AVERAGE('Fält-SM 2017'!N20,'Fält-SM 2017'!N23)</f>
        <v>3.4201388888888888</v>
      </c>
      <c r="T24" s="75">
        <f>'Fält-SM 2018'!E3</f>
        <v>4.0763888888888893</v>
      </c>
      <c r="U24" s="75">
        <f>T24</f>
        <v>4.0763888888888893</v>
      </c>
      <c r="V24" s="86"/>
      <c r="W24" s="86"/>
      <c r="X24" s="128">
        <f>'Fält-SM 2021'!C43</f>
        <v>3.4236111111111112</v>
      </c>
      <c r="Y24" s="128">
        <f>AVERAGE('Fält-SM 2021'!C43:C44)</f>
        <v>3.1111111111111112</v>
      </c>
      <c r="Z24" s="146">
        <f>'Fält-SM 2022'!C56</f>
        <v>4.0138888888888893</v>
      </c>
      <c r="AA24" s="147">
        <f>AVERAGE('Fält-SM 2022'!C56:C58)</f>
        <v>3.7523148148148153</v>
      </c>
      <c r="AB24" s="139"/>
      <c r="AC24" s="139"/>
      <c r="AD24" s="141"/>
      <c r="AE24" s="141"/>
    </row>
    <row r="25" spans="1:31" ht="18.75" x14ac:dyDescent="0.3">
      <c r="A25" s="35" t="s">
        <v>610</v>
      </c>
      <c r="B25" s="123"/>
      <c r="C25" s="48">
        <f>($F$27*Resultatlista!$F$3)+((B25-(F25*Resultatlista!$F$3))/I25)</f>
        <v>154.83461747160257</v>
      </c>
      <c r="D25" s="48">
        <f>IF(B25&gt;Gällande!E25*Resultatlista!$F$3,C25-(C25-(Gällande!$E$27*Resultatlista!$F$3))+((C25-(Gällande!$E$27*Resultatlista!$F$3))/Gällande!M25),C25)</f>
        <v>154.83461747160257</v>
      </c>
      <c r="E25" s="49">
        <f t="shared" si="2"/>
        <v>4.5055555555555555</v>
      </c>
      <c r="F25" s="50">
        <f t="shared" si="3"/>
        <v>3.991763888888888</v>
      </c>
      <c r="G25" s="51">
        <f t="shared" si="4"/>
        <v>0.51379166666666753</v>
      </c>
      <c r="H25" s="52">
        <f t="shared" si="10"/>
        <v>1.2256981591710763</v>
      </c>
      <c r="I25" s="53">
        <f t="shared" si="5"/>
        <v>1.301528624960745</v>
      </c>
      <c r="J25" s="91">
        <f t="shared" si="6"/>
        <v>0.39812324965214019</v>
      </c>
      <c r="K25" s="91">
        <f t="shared" si="7"/>
        <v>0.19774486695590182</v>
      </c>
      <c r="L25" s="91">
        <f t="shared" si="8"/>
        <v>0.29793405830402098</v>
      </c>
      <c r="M25" s="120">
        <f t="shared" si="1"/>
        <v>3.8429298699835113</v>
      </c>
      <c r="N25" s="103"/>
      <c r="O25" s="78" t="s">
        <v>610</v>
      </c>
      <c r="P25" s="27"/>
      <c r="Q25" s="27"/>
      <c r="R25" s="44">
        <f>'Fält-SM 2017'!N24</f>
        <v>4.7222222222222223</v>
      </c>
      <c r="S25" s="44">
        <f>AVERAGE('Fält-SM 2017'!N24,'Fält-SM 2017'!N28,'Fält-SM 2017'!N30,'Fält-SM 2017'!N31)</f>
        <v>4.21875</v>
      </c>
      <c r="T25" s="75">
        <f>'Fält-SM 2018'!E57</f>
        <v>4.854166666666667</v>
      </c>
      <c r="U25" s="75">
        <f>AVERAGE('Fält-SM 2018'!B57:B59,'Fält-SM 2018'!E57:E58)</f>
        <v>4.0508333333333333</v>
      </c>
      <c r="V25" s="86">
        <f>'Fält-SM 2019'!I52</f>
        <v>4.8055555555555554</v>
      </c>
      <c r="W25" s="86">
        <f>AVERAGE('Fält-SM 2019'!C52:C55,'Fält-SM 2019'!I52:I53)</f>
        <v>4.1180555555555545</v>
      </c>
      <c r="X25" s="128">
        <f>'Fält-SM 2021'!C46</f>
        <v>4.0486111111111107</v>
      </c>
      <c r="Y25" s="128">
        <f>AVERAGE('Fält-SM 2021'!C46:C49)</f>
        <v>3.7708333333333335</v>
      </c>
      <c r="Z25" s="146">
        <f>'Fält-SM 2022'!C62</f>
        <v>4.0972222222222223</v>
      </c>
      <c r="AA25" s="147">
        <f>AVERAGE('Fält-SM 2022'!C62:C65)</f>
        <v>3.8003472222222223</v>
      </c>
      <c r="AB25" s="139"/>
      <c r="AC25" s="139"/>
      <c r="AD25" s="141"/>
      <c r="AE25" s="141"/>
    </row>
    <row r="26" spans="1:31" ht="18.75" x14ac:dyDescent="0.3">
      <c r="A26" s="35" t="s">
        <v>316</v>
      </c>
      <c r="B26" s="123"/>
      <c r="C26" s="48">
        <f>($F$27*Resultatlista!$F$3)+((B26-(F26*Resultatlista!$F$3))/I26)</f>
        <v>-23.93356224236112</v>
      </c>
      <c r="D26" s="48">
        <f>IF(B26&gt;Gällande!E26*Resultatlista!$F$3,C26-(C26-(Gällande!$E$27*Resultatlista!$F$3))+((C26-(Gällande!$E$27*Resultatlista!$F$3))/Gällande!M26),C26)</f>
        <v>-23.93356224236112</v>
      </c>
      <c r="E26" s="49">
        <f t="shared" si="2"/>
        <v>5.3905092592592601</v>
      </c>
      <c r="F26" s="50">
        <f t="shared" si="3"/>
        <v>5.0325462962962968</v>
      </c>
      <c r="G26" s="51">
        <f t="shared" si="4"/>
        <v>0.35796296296296326</v>
      </c>
      <c r="H26" s="52">
        <f t="shared" si="10"/>
        <v>0.18491575176366748</v>
      </c>
      <c r="I26" s="53">
        <f t="shared" si="5"/>
        <v>0.90678590798227343</v>
      </c>
      <c r="J26" s="91">
        <f t="shared" si="6"/>
        <v>0.13955743725140923</v>
      </c>
      <c r="K26" s="91">
        <f t="shared" si="7"/>
        <v>0.10550277477596846</v>
      </c>
      <c r="L26" s="91">
        <f t="shared" si="8"/>
        <v>0.12253010601368886</v>
      </c>
      <c r="M26" s="120">
        <f t="shared" si="1"/>
        <v>1.5804658488951819</v>
      </c>
      <c r="N26" s="103"/>
      <c r="O26" s="36" t="s">
        <v>316</v>
      </c>
      <c r="P26" s="27">
        <v>5.3</v>
      </c>
      <c r="Q26" s="27">
        <v>4.84</v>
      </c>
      <c r="R26" s="44">
        <f>'Fält-SM 2017'!J33</f>
        <v>5.64</v>
      </c>
      <c r="S26" s="44">
        <f>AVERAGE('Fält-SM 2017'!J33:J39)</f>
        <v>5.1599999999999993</v>
      </c>
      <c r="T26" s="29">
        <f>'Fält-SM 2018'!B20</f>
        <v>5.41</v>
      </c>
      <c r="U26" s="75">
        <f>AVERAGE('Fält-SM 2018'!B20:B26)</f>
        <v>5.0728571428571438</v>
      </c>
      <c r="V26" s="86">
        <f>'Fält-SM 2019'!C60</f>
        <v>5.3680555555555554</v>
      </c>
      <c r="W26" s="86">
        <f>AVERAGE('Fält-SM 2019'!C60:C66)</f>
        <v>5.058531746031746</v>
      </c>
      <c r="X26" s="128">
        <f>'Fält-SM 2021'!C55</f>
        <v>5.229166666666667</v>
      </c>
      <c r="Y26" s="128">
        <f>AVERAGE('Fält-SM 2021'!C55:C58)</f>
        <v>5.0277777777777777</v>
      </c>
      <c r="Z26" s="146">
        <f>'Fält-SM 2022'!C71</f>
        <v>5.395833333333333</v>
      </c>
      <c r="AA26" s="147">
        <f>AVERAGE('Fält-SM 2022'!C71:C75)</f>
        <v>5.0361111111111114</v>
      </c>
      <c r="AB26" s="139"/>
      <c r="AC26" s="139"/>
      <c r="AD26" s="141"/>
      <c r="AE26" s="141"/>
    </row>
    <row r="27" spans="1:31" s="38" customFormat="1" ht="18.75" x14ac:dyDescent="0.3">
      <c r="A27" s="37" t="s">
        <v>3</v>
      </c>
      <c r="B27" s="123"/>
      <c r="C27" s="48">
        <f>($F$27*Resultatlista!$F$3)+((B27-(F27*Resultatlista!$F$3))/I27)</f>
        <v>0</v>
      </c>
      <c r="D27" s="48">
        <f>IF(B27&gt;Gällande!E27*Resultatlista!$F$3,C27-(C27-(Gällande!$E$27*Resultatlista!$F$3))+((C27-(Gällande!$E$27*Resultatlista!$F$3))/Gällande!M27),C27)</f>
        <v>0</v>
      </c>
      <c r="E27" s="49">
        <f t="shared" si="2"/>
        <v>5.612222222222222</v>
      </c>
      <c r="F27" s="50">
        <f t="shared" si="3"/>
        <v>5.2174620480599643</v>
      </c>
      <c r="G27" s="51">
        <f t="shared" si="4"/>
        <v>0.39476017416225773</v>
      </c>
      <c r="H27" s="52">
        <f t="shared" si="10"/>
        <v>0</v>
      </c>
      <c r="I27" s="53">
        <f t="shared" si="5"/>
        <v>1</v>
      </c>
      <c r="J27" s="91">
        <f t="shared" si="6"/>
        <v>6.8578377256687126E-2</v>
      </c>
      <c r="K27" s="91">
        <f t="shared" si="7"/>
        <v>8.6477305976636804E-2</v>
      </c>
      <c r="L27" s="91">
        <f t="shared" si="8"/>
        <v>7.7527841616661958E-2</v>
      </c>
      <c r="M27" s="120">
        <f t="shared" si="1"/>
        <v>1</v>
      </c>
      <c r="N27" s="104"/>
      <c r="O27" s="39" t="s">
        <v>3</v>
      </c>
      <c r="P27" s="40">
        <v>5.6</v>
      </c>
      <c r="Q27" s="40">
        <v>5.0599999999999996</v>
      </c>
      <c r="R27" s="45">
        <f>'Fält-SM 2017'!J42</f>
        <v>5.71</v>
      </c>
      <c r="S27" s="45">
        <f>AVERAGE('Fält-SM 2017'!J42:J73)</f>
        <v>5.2878125000000011</v>
      </c>
      <c r="T27" s="41">
        <f>'Fält-SM 2018'!B98</f>
        <v>5.53</v>
      </c>
      <c r="U27" s="77">
        <f>AVERAGE('Fält-SM 2018'!B98:B122)</f>
        <v>5.1836000000000011</v>
      </c>
      <c r="V27" s="89">
        <f>'Fält-SM 2019'!C69</f>
        <v>5.6180555555555554</v>
      </c>
      <c r="W27" s="89">
        <f>AVERAGE('Fält-SM 2019'!C69:C93)</f>
        <v>5.2558333333333325</v>
      </c>
      <c r="X27" s="128">
        <f>'Fält-SM 2021'!C62</f>
        <v>5.666666666666667</v>
      </c>
      <c r="Y27" s="130">
        <f>AVERAGE('Fält-SM 2021'!C62:C79)</f>
        <v>5.2303240740740744</v>
      </c>
      <c r="Z27" s="152">
        <f>'Fält-SM 2022'!C78</f>
        <v>5.5486111111111107</v>
      </c>
      <c r="AA27" s="153">
        <f>AVERAGE('Fält-SM 2022'!C78:C91)</f>
        <v>5.2872023809523814</v>
      </c>
      <c r="AB27" s="140"/>
      <c r="AC27" s="140"/>
      <c r="AD27" s="142"/>
      <c r="AE27" s="142"/>
    </row>
    <row r="28" spans="1:31" ht="18.75" x14ac:dyDescent="0.3">
      <c r="A28" s="35" t="s">
        <v>317</v>
      </c>
      <c r="B28" s="123"/>
      <c r="C28" s="48">
        <f>($F$27*Resultatlista!$F$3)+((B28-(F28*Resultatlista!$F$3))/I28)</f>
        <v>-498.3417581349218</v>
      </c>
      <c r="D28" s="48">
        <f>IF(B28&gt;Gällande!E28*Resultatlista!$F$3,C28-(C28-(Gällande!$E$27*Resultatlista!$F$3))+((C28-(Gällande!$E$27*Resultatlista!$F$3))/Gällande!M28),C28)</f>
        <v>-498.3417581349218</v>
      </c>
      <c r="E28" s="49">
        <f t="shared" si="2"/>
        <v>4.8506944444444446</v>
      </c>
      <c r="F28" s="50">
        <f t="shared" si="3"/>
        <v>4.697916666666667</v>
      </c>
      <c r="G28" s="51">
        <f t="shared" si="4"/>
        <v>0.15277777777777768</v>
      </c>
      <c r="H28" s="52">
        <f t="shared" si="10"/>
        <v>0.51954538139329731</v>
      </c>
      <c r="I28" s="53">
        <f t="shared" si="5"/>
        <v>0.38701416145130596</v>
      </c>
      <c r="J28" s="91">
        <f t="shared" si="6"/>
        <v>0.2576941016011039</v>
      </c>
      <c r="K28" s="91">
        <f t="shared" si="7"/>
        <v>0.15177490710912522</v>
      </c>
      <c r="L28" s="91">
        <f t="shared" si="8"/>
        <v>0.20473450435511456</v>
      </c>
      <c r="M28" s="120">
        <f t="shared" si="1"/>
        <v>2.6407868461942825</v>
      </c>
      <c r="N28" s="103"/>
      <c r="O28" s="36" t="s">
        <v>317</v>
      </c>
      <c r="P28" s="27"/>
      <c r="Q28" s="27"/>
      <c r="R28" s="44">
        <f>'Fält-SM 2017'!N80</f>
        <v>4.5277777777777777</v>
      </c>
      <c r="S28" s="44">
        <f>AVERAGE('Fält-SM 2017'!N80)</f>
        <v>4.5277777777777777</v>
      </c>
      <c r="T28" s="75">
        <f>'Fält-SM 2018'!E29</f>
        <v>5.0972222222222223</v>
      </c>
      <c r="U28" s="75">
        <f>AVERAGE('Fält-SM 2018'!E29:E31)</f>
        <v>4.729166666666667</v>
      </c>
      <c r="V28" s="84"/>
      <c r="W28" s="84"/>
      <c r="X28" s="128">
        <f>'Fält-SM 2021'!E83</f>
        <v>4.7638888888888893</v>
      </c>
      <c r="Y28" s="128">
        <f>AVERAGE('Fält-SM 2021'!E83:E84)</f>
        <v>4.6458333333333339</v>
      </c>
      <c r="Z28" s="146">
        <f>'Fält-SM 2022'!E99</f>
        <v>5.0138888888888893</v>
      </c>
      <c r="AA28" s="147">
        <f>AVERAGE('Fält-SM 2022'!E99:E100)</f>
        <v>4.8888888888888893</v>
      </c>
      <c r="AB28" s="139"/>
      <c r="AC28" s="139"/>
      <c r="AD28" s="141"/>
      <c r="AE28" s="141"/>
    </row>
    <row r="29" spans="1:31" ht="18.75" x14ac:dyDescent="0.3">
      <c r="A29" s="35" t="s">
        <v>318</v>
      </c>
      <c r="B29" s="123"/>
      <c r="C29" s="48">
        <f>($F$27*Resultatlista!$F$3)+((B29-(F29*Resultatlista!$F$3))/I29)</f>
        <v>-24.044602807982869</v>
      </c>
      <c r="D29" s="48">
        <f>IF(B29&gt;Gällande!E29*Resultatlista!$F$3,C29-(C29-(Gällande!$E$27*Resultatlista!$F$3))+((C29-(Gällande!$E$27*Resultatlista!$F$3))/Gällande!M29),C29)</f>
        <v>-24.044602807982869</v>
      </c>
      <c r="E29" s="49">
        <f t="shared" si="2"/>
        <v>5.4258796296296303</v>
      </c>
      <c r="F29" s="50">
        <f t="shared" si="3"/>
        <v>5.0656613088557529</v>
      </c>
      <c r="G29" s="51">
        <f t="shared" si="4"/>
        <v>0.36021832077387739</v>
      </c>
      <c r="H29" s="52">
        <f t="shared" si="10"/>
        <v>0.15180073920421133</v>
      </c>
      <c r="I29" s="53">
        <f t="shared" si="5"/>
        <v>0.91249914340603511</v>
      </c>
      <c r="J29" s="91">
        <f t="shared" si="6"/>
        <v>0.15801092092538185</v>
      </c>
      <c r="K29" s="91">
        <f t="shared" si="7"/>
        <v>0.1480164242240081</v>
      </c>
      <c r="L29" s="91">
        <f t="shared" si="8"/>
        <v>0.15301367257469498</v>
      </c>
      <c r="M29" s="120">
        <f t="shared" si="1"/>
        <v>1.9736609375929011</v>
      </c>
      <c r="N29" s="103"/>
      <c r="O29" s="36" t="s">
        <v>318</v>
      </c>
      <c r="P29" s="27">
        <v>5.2</v>
      </c>
      <c r="Q29" s="27">
        <v>4.9000000000000004</v>
      </c>
      <c r="R29" s="44">
        <f>'Fält-SM 2017'!J76</f>
        <v>5.39</v>
      </c>
      <c r="S29" s="44">
        <f>AVERAGE('Fält-SM 2017'!J76:J79)</f>
        <v>5.17</v>
      </c>
      <c r="T29" s="81">
        <f>'Fält-SM 2018'!E82</f>
        <v>5.4513888888888893</v>
      </c>
      <c r="U29" s="81">
        <f>AVERAGE('Fält-SM 2018'!B82:B84,'Fält-SM 2018'!E82:E87)</f>
        <v>4.9049382716049372</v>
      </c>
      <c r="V29" s="86">
        <f>'Fält-SM 2019'!C100</f>
        <v>5.3402777777777777</v>
      </c>
      <c r="W29" s="86">
        <f>AVERAGE('Fält-SM 2019'!C100:C109,'Fält-SM 2019'!G100)</f>
        <v>5.0448232323232327</v>
      </c>
      <c r="X29" s="128">
        <f>'Fält-SM 2021'!E87</f>
        <v>5.666666666666667</v>
      </c>
      <c r="Y29" s="128">
        <f>AVERAGE('Fält-SM 2021'!E87:E91)</f>
        <v>5.2750000000000004</v>
      </c>
      <c r="Z29" s="146">
        <f>'Fält-SM 2022'!E103</f>
        <v>5.5069444444444446</v>
      </c>
      <c r="AA29" s="147">
        <f>AVERAGE('Fält-SM 2022'!C103:C107,'Fält-SM 2022'!E103:E104)</f>
        <v>5.0992063492063497</v>
      </c>
      <c r="AB29" s="139"/>
      <c r="AC29" s="139"/>
      <c r="AD29" s="141"/>
      <c r="AE29" s="141"/>
    </row>
    <row r="30" spans="1:31" ht="18.75" x14ac:dyDescent="0.3">
      <c r="A30" s="35" t="s">
        <v>319</v>
      </c>
      <c r="B30" s="123"/>
      <c r="C30" s="48">
        <f>($F$27*Resultatlista!$F$3)+((B30-(F30*Resultatlista!$F$3))/I30)</f>
        <v>175.65828361401461</v>
      </c>
      <c r="D30" s="48">
        <f>IF(B30&gt;Gällande!E30*Resultatlista!$F$3,C30-(C30-(Gällande!$E$27*Resultatlista!$F$3))+((C30-(Gällande!$E$27*Resultatlista!$F$3))/Gällande!M30),C30)</f>
        <v>175.65828361401461</v>
      </c>
      <c r="E30" s="49">
        <f t="shared" si="2"/>
        <v>4.5763888888888893</v>
      </c>
      <c r="F30" s="50">
        <f t="shared" si="3"/>
        <v>4.0069444444444446</v>
      </c>
      <c r="G30" s="51">
        <f t="shared" si="4"/>
        <v>0.56944444444444464</v>
      </c>
      <c r="H30" s="52">
        <f t="shared" si="10"/>
        <v>1.2105176036155196</v>
      </c>
      <c r="I30" s="53">
        <f t="shared" si="5"/>
        <v>1.4425073290457782</v>
      </c>
      <c r="J30" s="91">
        <f t="shared" si="6"/>
        <v>0.10803020268127803</v>
      </c>
      <c r="K30" s="91">
        <f t="shared" si="7"/>
        <v>9.8209275164801053E-3</v>
      </c>
      <c r="L30" s="91">
        <f t="shared" si="8"/>
        <v>5.8925565098879064E-2</v>
      </c>
      <c r="M30" s="120">
        <f t="shared" si="1"/>
        <v>0.76005682436301736</v>
      </c>
      <c r="N30" s="103"/>
      <c r="O30" s="36" t="s">
        <v>319</v>
      </c>
      <c r="P30" s="93">
        <v>4.5</v>
      </c>
      <c r="Q30" s="93">
        <v>4</v>
      </c>
      <c r="R30" s="44"/>
      <c r="S30" s="44"/>
      <c r="T30" s="29"/>
      <c r="U30" s="75"/>
      <c r="V30" s="86"/>
      <c r="W30" s="86">
        <f>'Fält-SM 2019'!C112</f>
        <v>4.0138888888888893</v>
      </c>
      <c r="X30" s="128">
        <f>'Fält-SM 2021'!C99</f>
        <v>4.6527777777777777</v>
      </c>
      <c r="Y30" s="128"/>
      <c r="Z30" s="137"/>
      <c r="AA30" s="138"/>
      <c r="AB30" s="139"/>
      <c r="AC30" s="139"/>
      <c r="AD30" s="141"/>
      <c r="AE30" s="141"/>
    </row>
    <row r="31" spans="1:31" ht="18.75" x14ac:dyDescent="0.3">
      <c r="A31" s="35" t="s">
        <v>320</v>
      </c>
      <c r="B31" s="123"/>
      <c r="C31" s="48">
        <f>($F$27*Resultatlista!$F$3)+((B31-(F31*Resultatlista!$F$3))/I31)</f>
        <v>160.46634660349545</v>
      </c>
      <c r="D31" s="48">
        <f>IF(B31&gt;Gällande!E31*Resultatlista!$F$3,C31-(C31-(Gällande!$E$27*Resultatlista!$F$3))+((C31-(Gällande!$E$27*Resultatlista!$F$3))/Gällande!M31),C31)</f>
        <v>160.46634660349545</v>
      </c>
      <c r="E31" s="49">
        <f t="shared" si="2"/>
        <v>5.2545370370370366</v>
      </c>
      <c r="F31" s="50">
        <f t="shared" si="3"/>
        <v>4.6414831349206347</v>
      </c>
      <c r="G31" s="51">
        <f t="shared" si="4"/>
        <v>0.61305390211640187</v>
      </c>
      <c r="H31" s="52">
        <f t="shared" si="10"/>
        <v>0.57597891313932958</v>
      </c>
      <c r="I31" s="53">
        <f t="shared" si="5"/>
        <v>1.552978092122381</v>
      </c>
      <c r="J31" s="91">
        <f t="shared" si="6"/>
        <v>0.26253257685374043</v>
      </c>
      <c r="K31" s="91">
        <f t="shared" si="7"/>
        <v>0.28179915730902183</v>
      </c>
      <c r="L31" s="91">
        <f t="shared" si="8"/>
        <v>0.27216586708138113</v>
      </c>
      <c r="M31" s="120">
        <f t="shared" si="1"/>
        <v>3.5105564840449315</v>
      </c>
      <c r="N31" s="103"/>
      <c r="O31" s="36" t="s">
        <v>320</v>
      </c>
      <c r="P31" s="27">
        <v>4.8</v>
      </c>
      <c r="Q31" s="27">
        <v>4.58</v>
      </c>
      <c r="R31" s="44">
        <f>'Fält-SM 2017'!J81</f>
        <v>5.4</v>
      </c>
      <c r="S31" s="44">
        <f>AVERAGE('Fält-SM 2017'!J81:J87,'Fält-SM 2017'!N81)</f>
        <v>4.9657638888888886</v>
      </c>
      <c r="T31" s="29">
        <f>'Fält-SM 2018'!B90</f>
        <v>5.48</v>
      </c>
      <c r="U31" s="75">
        <f>AVERAGE('Fält-SM 2018'!B90:B96)</f>
        <v>4.9342857142857142</v>
      </c>
      <c r="V31" s="86">
        <f>'Fält-SM 2019'!C114</f>
        <v>5.0763888888888893</v>
      </c>
      <c r="W31" s="86">
        <f>AVERAGE('Fält-SM 2019'!C114:C118)</f>
        <v>4.7111111111111104</v>
      </c>
      <c r="X31" s="128">
        <f>'Fält-SM 2021'!C101</f>
        <v>5.3888888888888893</v>
      </c>
      <c r="Y31" s="128">
        <f>AVERAGE('Fält-SM 2021'!C101:C107)</f>
        <v>4.2966269841269842</v>
      </c>
      <c r="Z31" s="146">
        <f>'Fält-SM 2022'!C117</f>
        <v>5.3819444444444446</v>
      </c>
      <c r="AA31" s="147">
        <f>AVERAGE('Fält-SM 2022'!C117:C125)</f>
        <v>4.3611111111111116</v>
      </c>
      <c r="AB31" s="139"/>
      <c r="AC31" s="139"/>
      <c r="AD31" s="141"/>
      <c r="AE31" s="141"/>
    </row>
    <row r="32" spans="1:31" ht="18.75" x14ac:dyDescent="0.3">
      <c r="A32" s="35" t="s">
        <v>598</v>
      </c>
      <c r="B32" s="123"/>
      <c r="C32" s="48">
        <f>($F$27*Resultatlista!$F$3)+((B32-(F32*Resultatlista!$F$3))/I32)</f>
        <v>171.89343928620519</v>
      </c>
      <c r="D32" s="48">
        <f>IF(B32&gt;Gällande!E32*Resultatlista!$F$3,C32-(C32-(Gällande!$E$27*Resultatlista!$F$3))+((C32-(Gällande!$E$27*Resultatlista!$F$3))/Gällande!M32),C32)</f>
        <v>171.89343928620519</v>
      </c>
      <c r="E32" s="49">
        <f t="shared" si="2"/>
        <v>4.5863888888888891</v>
      </c>
      <c r="F32" s="50">
        <f t="shared" si="3"/>
        <v>4.0249537037037033</v>
      </c>
      <c r="G32" s="51">
        <f t="shared" ref="G32" si="13">E32-F32</f>
        <v>0.56143518518518576</v>
      </c>
      <c r="H32" s="52">
        <f t="shared" ref="H32" si="14">$F$27-F32</f>
        <v>1.192508344356261</v>
      </c>
      <c r="I32" s="53">
        <f t="shared" si="5"/>
        <v>1.422218404824241</v>
      </c>
      <c r="J32" s="91">
        <f t="shared" si="6"/>
        <v>0.1140681177798039</v>
      </c>
      <c r="K32" s="91">
        <f t="shared" si="7"/>
        <v>0.15213017205331489</v>
      </c>
      <c r="L32" s="91">
        <f t="shared" si="8"/>
        <v>0.13309914491655939</v>
      </c>
      <c r="M32" s="120">
        <f t="shared" si="1"/>
        <v>1.7167915698552645</v>
      </c>
      <c r="N32" s="103"/>
      <c r="O32" s="36" t="s">
        <v>598</v>
      </c>
      <c r="P32" s="27"/>
      <c r="Q32" s="27"/>
      <c r="R32" s="44">
        <f>'Fält-SM 2017'!J89</f>
        <v>4.78</v>
      </c>
      <c r="S32" s="44">
        <f>AVERAGE('Fält-SM 2017'!J89:J94)</f>
        <v>4.1566666666666663</v>
      </c>
      <c r="T32" s="29">
        <f>'Fält-SM 2018'!B128</f>
        <v>4.5199999999999996</v>
      </c>
      <c r="U32" s="75">
        <f>AVERAGE('Fält-SM 2018'!B128:B131)</f>
        <v>3.9974999999999996</v>
      </c>
      <c r="V32" s="86">
        <f>'Fält-SM 2019'!C121</f>
        <v>4.4930555555555554</v>
      </c>
      <c r="W32" s="86">
        <f>AVERAGE('Fält-SM 2019'!C121:C125)</f>
        <v>3.7819444444444441</v>
      </c>
      <c r="X32" s="128">
        <f>'Fält-SM 2021'!C112</f>
        <v>4.5902777777777777</v>
      </c>
      <c r="Y32" s="128">
        <f>AVERAGE('Fält-SM 2021'!C112:C114)</f>
        <v>4.1481481481481479</v>
      </c>
      <c r="Z32" s="146">
        <f>'Fält-SM 2022'!C129</f>
        <v>4.5486111111111107</v>
      </c>
      <c r="AA32" s="147">
        <f>AVERAGE('Fält-SM 2022'!C129:C134)</f>
        <v>4.0405092592592586</v>
      </c>
      <c r="AB32" s="139"/>
      <c r="AC32" s="139"/>
      <c r="AD32" s="141"/>
      <c r="AE32" s="141"/>
    </row>
    <row r="33" spans="1:31" ht="18.75" x14ac:dyDescent="0.3">
      <c r="A33" s="35" t="s">
        <v>663</v>
      </c>
      <c r="B33" s="123"/>
      <c r="C33" s="48">
        <f>($F$27*Resultatlista!$F$3)+((B33-(F33*Resultatlista!$F$3))/I33)</f>
        <v>69.769089300062433</v>
      </c>
      <c r="D33" s="48">
        <f>IF(B33&gt;Gällande!E33*Resultatlista!$F$3,C33-(C33-(Gällande!$E$27*Resultatlista!$F$3))+((C33-(Gällande!$E$27*Resultatlista!$F$3))/Gällande!M33),C33)</f>
        <v>69.769089300062433</v>
      </c>
      <c r="E33" s="49">
        <f t="shared" si="2"/>
        <v>3.8968750000000005</v>
      </c>
      <c r="F33" s="50">
        <f t="shared" si="3"/>
        <v>3.5655671296296299</v>
      </c>
      <c r="G33" s="51">
        <f t="shared" ref="G33" si="15">E33-F33</f>
        <v>0.33130787037037068</v>
      </c>
      <c r="H33" s="52">
        <f t="shared" ref="H33" si="16">$F$27-F33</f>
        <v>1.6518949184303344</v>
      </c>
      <c r="I33" s="53">
        <f t="shared" si="5"/>
        <v>0.83926366451088263</v>
      </c>
      <c r="J33" s="91">
        <f t="shared" si="6"/>
        <v>0.46522370470753732</v>
      </c>
      <c r="K33" s="91">
        <f t="shared" si="7"/>
        <v>0.29036325551238218</v>
      </c>
      <c r="L33" s="91">
        <f t="shared" si="8"/>
        <v>0.37779348010995972</v>
      </c>
      <c r="M33" s="120">
        <f t="shared" si="1"/>
        <v>4.8730039716308307</v>
      </c>
      <c r="N33" s="103"/>
      <c r="O33" s="78" t="s">
        <v>663</v>
      </c>
      <c r="P33" s="93">
        <v>4.5</v>
      </c>
      <c r="Q33" s="93">
        <v>4</v>
      </c>
      <c r="R33" s="44"/>
      <c r="S33" s="44"/>
      <c r="T33" s="29">
        <f>'Fält-SM 2018'!B127</f>
        <v>3.4</v>
      </c>
      <c r="U33" s="75">
        <f>'Fält-SM 2018'!B127</f>
        <v>3.4</v>
      </c>
      <c r="V33" s="84"/>
      <c r="W33" s="84"/>
      <c r="X33" s="128">
        <f>'Fält-SM 2021'!C117</f>
        <v>3.9722222222222223</v>
      </c>
      <c r="Y33" s="128">
        <f>AVERAGE('Fält-SM 2021'!C117:C118,'Fält-SM 2021'!C120:C121)</f>
        <v>3.4131944444444446</v>
      </c>
      <c r="Z33" s="146">
        <f>'Fält-SM 2022'!C137</f>
        <v>3.7152777777777777</v>
      </c>
      <c r="AA33" s="147">
        <f>AVERAGE('Fält-SM 2022'!C137:C142)</f>
        <v>3.4490740740740744</v>
      </c>
      <c r="AB33" s="139"/>
      <c r="AC33" s="139"/>
      <c r="AD33" s="141"/>
      <c r="AE33" s="141"/>
    </row>
    <row r="34" spans="1:31" ht="18.75" x14ac:dyDescent="0.3">
      <c r="A34" s="35" t="s">
        <v>14</v>
      </c>
      <c r="B34" s="123"/>
      <c r="C34" s="48">
        <f>($F$27*Resultatlista!$F$3)+((B34-(F34*Resultatlista!$F$3))/I34)</f>
        <v>141.96579107749065</v>
      </c>
      <c r="D34" s="48">
        <f>IF(B34&gt;Gällande!E34*Resultatlista!$F$3,C34-(C34-(Gällande!$E$27*Resultatlista!$F$3))+((C34-(Gällande!$E$27*Resultatlista!$F$3))/Gällande!M34),C34)</f>
        <v>141.96579107749065</v>
      </c>
      <c r="E34" s="49">
        <f t="shared" si="2"/>
        <v>3.1579629629629626</v>
      </c>
      <c r="F34" s="50">
        <f t="shared" si="3"/>
        <v>2.8155246913580245</v>
      </c>
      <c r="G34" s="51">
        <f t="shared" si="4"/>
        <v>0.34243827160493812</v>
      </c>
      <c r="H34" s="52">
        <f t="shared" si="10"/>
        <v>2.4019373567019398</v>
      </c>
      <c r="I34" s="53">
        <f t="shared" si="5"/>
        <v>0.86745901440449302</v>
      </c>
      <c r="J34" s="91">
        <f t="shared" si="6"/>
        <v>0.30194276635875644</v>
      </c>
      <c r="K34" s="91">
        <f t="shared" si="7"/>
        <v>0.2459913084289525</v>
      </c>
      <c r="L34" s="91">
        <f t="shared" si="8"/>
        <v>0.27396703739385447</v>
      </c>
      <c r="M34" s="120">
        <f t="shared" si="1"/>
        <v>3.5337890450825427</v>
      </c>
      <c r="N34" s="103"/>
      <c r="O34" s="36" t="s">
        <v>14</v>
      </c>
      <c r="P34" s="27">
        <v>3</v>
      </c>
      <c r="Q34" s="27">
        <v>2.94</v>
      </c>
      <c r="R34" s="44">
        <f>'Fält-SM 2017'!J96</f>
        <v>3.59</v>
      </c>
      <c r="S34" s="44">
        <f>AVERAGE('Fält-SM 2017'!J96:J99)</f>
        <v>3.0999999999999996</v>
      </c>
      <c r="T34" s="29">
        <f>'Fält-SM 2018'!B33</f>
        <v>3.08</v>
      </c>
      <c r="U34" s="75">
        <f>AVERAGE('Fält-SM 2018'!B33:B35)</f>
        <v>2.4299999999999997</v>
      </c>
      <c r="V34" s="86">
        <f>'Fält-SM 2019'!C131</f>
        <v>3.4583333333333335</v>
      </c>
      <c r="W34" s="86">
        <f>AVERAGE('Fält-SM 2019'!C131:C133)</f>
        <v>2.988425925925926</v>
      </c>
      <c r="X34" s="128">
        <f>'Fält-SM 2021'!C125</f>
        <v>3.0208333333333335</v>
      </c>
      <c r="Y34" s="128">
        <f>AVERAGE('Fält-SM 2021'!C125:C129)</f>
        <v>2.7819444444444446</v>
      </c>
      <c r="Z34" s="146">
        <f>'Fält-SM 2022'!C154</f>
        <v>2.7986111111111112</v>
      </c>
      <c r="AA34" s="147">
        <f>AVERAGE('Fält-SM 2022'!C154:C156)</f>
        <v>2.6527777777777777</v>
      </c>
      <c r="AB34" s="139"/>
      <c r="AC34" s="139"/>
      <c r="AD34" s="141"/>
      <c r="AE34" s="141"/>
    </row>
    <row r="35" spans="1:31" ht="18.75" x14ac:dyDescent="0.3">
      <c r="A35" s="35" t="s">
        <v>11</v>
      </c>
      <c r="B35" s="123"/>
      <c r="C35" s="48">
        <f>($F$27*Resultatlista!$F$3)+((B35-(F35*Resultatlista!$F$3))/I35)</f>
        <v>181.526406603791</v>
      </c>
      <c r="D35" s="48">
        <f>IF(B35&gt;Gällande!E35*Resultatlista!$F$3,C35-(C35-(Gällande!$E$27*Resultatlista!$F$3))+((C35-(Gällande!$E$27*Resultatlista!$F$3))/Gällande!M35),C35)</f>
        <v>181.526406603791</v>
      </c>
      <c r="E35" s="49">
        <f t="shared" si="2"/>
        <v>3.9982870370370374</v>
      </c>
      <c r="F35" s="50">
        <f t="shared" si="3"/>
        <v>3.4876583775021275</v>
      </c>
      <c r="G35" s="51">
        <f t="shared" si="4"/>
        <v>0.51062865953490988</v>
      </c>
      <c r="H35" s="52">
        <f t="shared" si="10"/>
        <v>1.7298036705578368</v>
      </c>
      <c r="I35" s="53">
        <f t="shared" si="5"/>
        <v>1.2935161471608503</v>
      </c>
      <c r="J35" s="91">
        <f t="shared" si="6"/>
        <v>0.15327901782216227</v>
      </c>
      <c r="K35" s="91">
        <f t="shared" si="7"/>
        <v>0.14284030919541604</v>
      </c>
      <c r="L35" s="91">
        <f t="shared" si="8"/>
        <v>0.14805966350878916</v>
      </c>
      <c r="M35" s="120">
        <f t="shared" si="1"/>
        <v>1.9097611957375684</v>
      </c>
      <c r="N35" s="103"/>
      <c r="O35" s="36" t="s">
        <v>11</v>
      </c>
      <c r="P35" s="27">
        <v>4</v>
      </c>
      <c r="Q35" s="27">
        <v>3.5</v>
      </c>
      <c r="R35" s="44">
        <f>'Fält-SM 2017'!J101</f>
        <v>4.25</v>
      </c>
      <c r="S35" s="44">
        <f>AVERAGE('Fält-SM 2017'!J101:J107)</f>
        <v>3.7485714285714282</v>
      </c>
      <c r="T35" s="29">
        <f>'Fält-SM 2018'!B132</f>
        <v>3.83</v>
      </c>
      <c r="U35" s="75">
        <f>AVERAGE('Fält-SM 2018'!B132:B142)</f>
        <v>3.3890909090909087</v>
      </c>
      <c r="V35" s="86">
        <f>'Fält-SM 2019'!C136</f>
        <v>4.083333333333333</v>
      </c>
      <c r="W35" s="86">
        <f>AVERAGE('Fält-SM 2019'!C136:C148)</f>
        <v>3.3370726495726499</v>
      </c>
      <c r="X35" s="128">
        <f>'Fält-SM 2021'!C133</f>
        <v>3.8680555555555554</v>
      </c>
      <c r="Y35" s="128">
        <f>AVERAGE('Fält-SM 2021'!C133:C140)</f>
        <v>3.4991319444444442</v>
      </c>
      <c r="Z35" s="146">
        <f>'Fält-SM 2022'!C162</f>
        <v>3.9583333333333335</v>
      </c>
      <c r="AA35" s="147">
        <f>AVERAGE('Fält-SM 2022'!C162:C171)</f>
        <v>3.4520833333333329</v>
      </c>
      <c r="AB35" s="139"/>
      <c r="AC35" s="139"/>
      <c r="AD35" s="141"/>
      <c r="AE35" s="141"/>
    </row>
    <row r="36" spans="1:31" ht="18.75" x14ac:dyDescent="0.3">
      <c r="A36" s="35" t="s">
        <v>321</v>
      </c>
      <c r="B36" s="123"/>
      <c r="C36" s="48">
        <f>($F$27*Resultatlista!$F$3)+((B36-(F36*Resultatlista!$F$3))/I36)</f>
        <v>205.89019873000092</v>
      </c>
      <c r="D36" s="48">
        <f>IF(B36&gt;Gällande!E36*Resultatlista!$F$3,C36-(C36-(Gällande!$E$27*Resultatlista!$F$3))+((C36-(Gällande!$E$27*Resultatlista!$F$3))/Gällande!M36),C36)</f>
        <v>205.89019873000092</v>
      </c>
      <c r="E36" s="49">
        <f t="shared" si="2"/>
        <v>3.9</v>
      </c>
      <c r="F36" s="50">
        <f t="shared" si="3"/>
        <v>3.3406944444444444</v>
      </c>
      <c r="G36" s="51">
        <f t="shared" si="4"/>
        <v>0.5593055555555555</v>
      </c>
      <c r="H36" s="52">
        <f t="shared" si="10"/>
        <v>1.8767676036155199</v>
      </c>
      <c r="I36" s="53">
        <f t="shared" si="5"/>
        <v>1.4168236619676455</v>
      </c>
      <c r="J36" s="91">
        <f t="shared" si="6"/>
        <v>0.14142135623730964</v>
      </c>
      <c r="K36" s="91">
        <f t="shared" si="7"/>
        <v>0.19700780598058534</v>
      </c>
      <c r="L36" s="91">
        <f t="shared" si="8"/>
        <v>0.16921458110894749</v>
      </c>
      <c r="M36" s="120">
        <f t="shared" si="1"/>
        <v>2.1826298472957952</v>
      </c>
      <c r="N36" s="103"/>
      <c r="O36" s="36" t="s">
        <v>321</v>
      </c>
      <c r="P36" s="93">
        <v>4</v>
      </c>
      <c r="Q36" s="27"/>
      <c r="R36" s="44"/>
      <c r="S36" s="44"/>
      <c r="T36" s="156">
        <v>3.8</v>
      </c>
      <c r="U36" s="75">
        <f>'Fält-SM 2018'!B32</f>
        <v>3.48</v>
      </c>
      <c r="V36" s="86"/>
      <c r="W36" s="86">
        <f>'Fält-SM 2019'!C152</f>
        <v>3.2013888888888888</v>
      </c>
      <c r="X36" s="128"/>
      <c r="Y36" s="128"/>
      <c r="Z36" s="137"/>
      <c r="AA36" s="138"/>
      <c r="AB36" s="139"/>
      <c r="AC36" s="139"/>
      <c r="AD36" s="141"/>
      <c r="AE36" s="141"/>
    </row>
    <row r="37" spans="1:31" ht="18.75" x14ac:dyDescent="0.3">
      <c r="A37" s="35" t="s">
        <v>10</v>
      </c>
      <c r="B37" s="123"/>
      <c r="C37" s="48">
        <f>($F$27*Resultatlista!$F$3)+((B37-(F37*Resultatlista!$F$3))/I37)</f>
        <v>229.01935821795954</v>
      </c>
      <c r="D37" s="48">
        <f>IF(B37&gt;Gällande!E37*Resultatlista!$F$3,C37-(C37-(Gällande!$E$27*Resultatlista!$F$3))+((C37-(Gällande!$E$27*Resultatlista!$F$3))/Gällande!M37),C37)</f>
        <v>229.01935821795954</v>
      </c>
      <c r="E37" s="49">
        <f t="shared" si="2"/>
        <v>3.95</v>
      </c>
      <c r="F37" s="50">
        <f t="shared" si="3"/>
        <v>3.3086805555555556</v>
      </c>
      <c r="G37" s="51">
        <f t="shared" si="4"/>
        <v>0.64131944444444455</v>
      </c>
      <c r="H37" s="52">
        <f t="shared" si="10"/>
        <v>1.9087814925044087</v>
      </c>
      <c r="I37" s="53">
        <f t="shared" si="5"/>
        <v>1.6245799004558243</v>
      </c>
      <c r="J37" s="91">
        <f t="shared" si="6"/>
        <v>7.0710678118654821E-2</v>
      </c>
      <c r="K37" s="91">
        <f t="shared" si="7"/>
        <v>0.19540231988189485</v>
      </c>
      <c r="L37" s="91">
        <f t="shared" si="8"/>
        <v>0.13305649900027483</v>
      </c>
      <c r="M37" s="120">
        <f t="shared" si="1"/>
        <v>1.7162414975793534</v>
      </c>
      <c r="N37" s="103"/>
      <c r="O37" s="36" t="s">
        <v>10</v>
      </c>
      <c r="P37" s="27"/>
      <c r="Q37" s="27">
        <v>3.2</v>
      </c>
      <c r="R37" s="94">
        <v>4</v>
      </c>
      <c r="S37" s="94">
        <v>3.5</v>
      </c>
      <c r="T37" s="156">
        <v>3.9</v>
      </c>
      <c r="U37" s="75"/>
      <c r="V37" s="84"/>
      <c r="W37" s="84"/>
      <c r="X37" s="128"/>
      <c r="Y37" s="128">
        <f>'Fält-SM 2021'!C146</f>
        <v>3.0902777777777777</v>
      </c>
      <c r="Z37" s="137"/>
      <c r="AA37" s="147">
        <f>'Fält-SM 2022'!C179</f>
        <v>3.4444444444444446</v>
      </c>
      <c r="AB37" s="139"/>
      <c r="AC37" s="139"/>
      <c r="AD37" s="141"/>
      <c r="AE37" s="141"/>
    </row>
    <row r="38" spans="1:31" ht="18.75" x14ac:dyDescent="0.3">
      <c r="A38" s="35" t="s">
        <v>322</v>
      </c>
      <c r="B38" s="123"/>
      <c r="C38" s="48">
        <f>($F$27*Resultatlista!$F$3)+((B38-(F38*Resultatlista!$F$3))/I38)</f>
        <v>278.76994502556511</v>
      </c>
      <c r="D38" s="48">
        <f>IF(B38&gt;Gällande!E38*Resultatlista!$F$3,C38-(C38-(Gällande!$E$27*Resultatlista!$F$3))+((C38-(Gällande!$E$27*Resultatlista!$F$3))/Gällande!M38),C38)</f>
        <v>278.76994502556511</v>
      </c>
      <c r="E38" s="49">
        <f t="shared" si="2"/>
        <v>3.55</v>
      </c>
      <c r="F38" s="50">
        <f t="shared" si="3"/>
        <v>2.7447916666666665</v>
      </c>
      <c r="G38" s="51">
        <f t="shared" si="4"/>
        <v>0.8052083333333333</v>
      </c>
      <c r="H38" s="52">
        <f t="shared" si="10"/>
        <v>2.4726703813932978</v>
      </c>
      <c r="I38" s="53">
        <f t="shared" si="5"/>
        <v>2.0397405463763163</v>
      </c>
      <c r="J38" s="91">
        <f t="shared" si="6"/>
        <v>7.0710678118654821E-2</v>
      </c>
      <c r="K38" s="91">
        <f t="shared" si="7"/>
        <v>0.19993689526567476</v>
      </c>
      <c r="L38" s="91">
        <f t="shared" si="8"/>
        <v>0.1353237866921648</v>
      </c>
      <c r="M38" s="120">
        <f t="shared" si="1"/>
        <v>1.7454863165322738</v>
      </c>
      <c r="N38" s="103"/>
      <c r="O38" s="36" t="s">
        <v>322</v>
      </c>
      <c r="P38" s="93">
        <v>3.5</v>
      </c>
      <c r="Q38" s="93">
        <v>3</v>
      </c>
      <c r="R38" s="44"/>
      <c r="S38" s="44"/>
      <c r="T38" s="156">
        <v>3.6</v>
      </c>
      <c r="U38" s="75"/>
      <c r="V38" s="86"/>
      <c r="W38" s="86">
        <f>'Fält-SM 2019'!C156</f>
        <v>2.5277777777777777</v>
      </c>
      <c r="X38" s="128"/>
      <c r="Y38" s="128">
        <f>'Fält-SM 2021'!C149</f>
        <v>2.7847222222222223</v>
      </c>
      <c r="Z38" s="137"/>
      <c r="AA38" s="147">
        <f>'Fält-SM 2022'!G182</f>
        <v>2.6666666666666665</v>
      </c>
      <c r="AB38" s="139"/>
      <c r="AC38" s="139"/>
      <c r="AD38" s="141"/>
      <c r="AE38" s="141"/>
    </row>
    <row r="39" spans="1:31" ht="18.75" x14ac:dyDescent="0.3">
      <c r="A39" s="35" t="s">
        <v>7</v>
      </c>
      <c r="B39" s="123"/>
      <c r="C39" s="48">
        <f>($F$27*Resultatlista!$F$3)+((B39-(F39*Resultatlista!$F$3))/I39)</f>
        <v>85.214753902585244</v>
      </c>
      <c r="D39" s="48">
        <f>IF(B39&gt;Gällande!E39*Resultatlista!$F$3,C39-(C39-(Gällande!$E$27*Resultatlista!$F$3))+((C39-(Gällande!$E$27*Resultatlista!$F$3))/Gällande!M39),C39)</f>
        <v>85.214753902585244</v>
      </c>
      <c r="E39" s="49">
        <f t="shared" si="2"/>
        <v>4.5001111111111118</v>
      </c>
      <c r="F39" s="50">
        <f t="shared" si="3"/>
        <v>4.098984126984127</v>
      </c>
      <c r="G39" s="51">
        <f t="shared" si="4"/>
        <v>0.40112698412698489</v>
      </c>
      <c r="H39" s="52">
        <f t="shared" si="10"/>
        <v>1.1184779210758373</v>
      </c>
      <c r="I39" s="53">
        <f t="shared" si="5"/>
        <v>1.0161282986011406</v>
      </c>
      <c r="J39" s="91">
        <f t="shared" si="6"/>
        <v>0.17925015281430207</v>
      </c>
      <c r="K39" s="91">
        <f t="shared" si="7"/>
        <v>0.17182032095952254</v>
      </c>
      <c r="L39" s="91">
        <f t="shared" si="8"/>
        <v>0.1755352368869123</v>
      </c>
      <c r="M39" s="120">
        <f t="shared" si="1"/>
        <v>2.2641574075394741</v>
      </c>
      <c r="N39" s="103"/>
      <c r="O39" s="36" t="s">
        <v>7</v>
      </c>
      <c r="P39" s="27">
        <v>4.5</v>
      </c>
      <c r="Q39" s="27">
        <v>3.91</v>
      </c>
      <c r="R39" s="44">
        <f>'Fält-SM 2017'!J110</f>
        <v>4.5599999999999996</v>
      </c>
      <c r="S39" s="44">
        <f>AVERAGE('Fält-SM 2017'!J110:J116)</f>
        <v>4.2485714285714282</v>
      </c>
      <c r="T39" s="29">
        <f>'Fält-SM 2018'!B44</f>
        <v>4.26</v>
      </c>
      <c r="U39" s="75">
        <f>AVERAGE('Fält-SM 2018'!B44:B49)</f>
        <v>3.9550000000000005</v>
      </c>
      <c r="V39" s="86">
        <f>'Fält-SM 2019'!C158</f>
        <v>4.75</v>
      </c>
      <c r="W39" s="86">
        <f>AVERAGE('Fält-SM 2019'!C158:C164)</f>
        <v>4.2966269841269842</v>
      </c>
      <c r="X39" s="128">
        <f>'Fält-SM 2021'!C152</f>
        <v>4.4305555555555554</v>
      </c>
      <c r="Y39" s="128">
        <f>AVERAGE('Fält-SM 2021'!C152:C156)</f>
        <v>4.0847222222222221</v>
      </c>
      <c r="Z39" s="137"/>
      <c r="AA39" s="138"/>
      <c r="AB39" s="139"/>
      <c r="AC39" s="139"/>
      <c r="AD39" s="141"/>
      <c r="AE39" s="141"/>
    </row>
    <row r="40" spans="1:31" ht="18.75" x14ac:dyDescent="0.3">
      <c r="A40" s="35" t="s">
        <v>5</v>
      </c>
      <c r="B40" s="123"/>
      <c r="C40" s="48">
        <f>($F$27*Resultatlista!$F$3)+((B40-(F40*Resultatlista!$F$3))/I40)</f>
        <v>208.21267586593805</v>
      </c>
      <c r="D40" s="48">
        <f>IF(B40&gt;Gällande!E40*Resultatlista!$F$3,C40-(C40-(Gällande!$E$27*Resultatlista!$F$3))+((C40-(Gällande!$E$27*Resultatlista!$F$3))/Gällande!M40),C40)</f>
        <v>208.21267586593805</v>
      </c>
      <c r="E40" s="49">
        <f t="shared" si="2"/>
        <v>4.9661111111111111</v>
      </c>
      <c r="F40" s="50">
        <f t="shared" si="3"/>
        <v>4.2454679487179492</v>
      </c>
      <c r="G40" s="51">
        <f t="shared" si="4"/>
        <v>0.72064316239316195</v>
      </c>
      <c r="H40" s="52">
        <f t="shared" si="10"/>
        <v>0.97199409934201508</v>
      </c>
      <c r="I40" s="53">
        <f t="shared" si="5"/>
        <v>1.8255214420311736</v>
      </c>
      <c r="J40" s="91">
        <f t="shared" si="6"/>
        <v>5.0030469111394166E-2</v>
      </c>
      <c r="K40" s="91">
        <f t="shared" si="7"/>
        <v>0.15557417404955182</v>
      </c>
      <c r="L40" s="91">
        <f t="shared" si="8"/>
        <v>0.10280232158047299</v>
      </c>
      <c r="M40" s="120">
        <f t="shared" si="1"/>
        <v>1.3260052058302001</v>
      </c>
      <c r="N40" s="103"/>
      <c r="O40" s="36" t="s">
        <v>5</v>
      </c>
      <c r="P40" s="27">
        <v>4.9000000000000004</v>
      </c>
      <c r="Q40" s="27">
        <v>4.0199999999999996</v>
      </c>
      <c r="R40" s="44">
        <f>'Fält-SM 2017'!J119</f>
        <v>4.97</v>
      </c>
      <c r="S40" s="44">
        <f>AVERAGE('Fält-SM 2017'!J119:J130)</f>
        <v>4.421666666666666</v>
      </c>
      <c r="T40" s="29">
        <f>'Fält-SM 2018'!B147</f>
        <v>5.03</v>
      </c>
      <c r="U40" s="75">
        <f>AVERAGE('Fält-SM 2018'!B147:B158)</f>
        <v>4.24</v>
      </c>
      <c r="V40" s="86">
        <f>'Fält-SM 2019'!C168</f>
        <v>4.9930555555555554</v>
      </c>
      <c r="W40" s="86">
        <f>AVERAGE('Fält-SM 2019'!C168:C180)</f>
        <v>4.3547008547008552</v>
      </c>
      <c r="X40" s="128">
        <f>'Fält-SM 2021'!C159</f>
        <v>4.9375</v>
      </c>
      <c r="Y40" s="128">
        <f>AVERAGE('Fält-SM 2021'!C159:C168)</f>
        <v>4.1909722222222223</v>
      </c>
      <c r="Z40" s="137"/>
      <c r="AA40" s="138"/>
      <c r="AB40" s="139"/>
      <c r="AC40" s="139"/>
      <c r="AD40" s="141"/>
      <c r="AE40" s="141"/>
    </row>
    <row r="41" spans="1:31" ht="18.75" x14ac:dyDescent="0.3">
      <c r="A41" s="35" t="s">
        <v>323</v>
      </c>
      <c r="B41" s="123"/>
      <c r="C41" s="48">
        <f>($F$27*Resultatlista!$F$3)+((B41-(F41*Resultatlista!$F$3))/I41)</f>
        <v>-113.36365432792485</v>
      </c>
      <c r="D41" s="48">
        <f>IF(B41&gt;Gällande!E41*Resultatlista!$F$3,C41-(C41-(Gällande!$E$27*Resultatlista!$F$3))+((C41-(Gällande!$E$27*Resultatlista!$F$3))/Gällande!M41),C41)</f>
        <v>-113.36365432792485</v>
      </c>
      <c r="E41" s="49">
        <f t="shared" si="2"/>
        <v>3.8349074074074081</v>
      </c>
      <c r="F41" s="50">
        <f t="shared" si="3"/>
        <v>3.6242592592592593</v>
      </c>
      <c r="G41" s="51">
        <f t="shared" si="4"/>
        <v>0.21064814814814881</v>
      </c>
      <c r="H41" s="52">
        <f t="shared" si="10"/>
        <v>1.593202788800705</v>
      </c>
      <c r="I41" s="53">
        <f t="shared" si="5"/>
        <v>0.53361043472831782</v>
      </c>
      <c r="J41" s="91">
        <f t="shared" si="6"/>
        <v>0.57689544897970424</v>
      </c>
      <c r="K41" s="91">
        <f t="shared" si="7"/>
        <v>0.33799076496502983</v>
      </c>
      <c r="L41" s="91">
        <f t="shared" si="8"/>
        <v>0.45744310697236701</v>
      </c>
      <c r="M41" s="120">
        <f t="shared" si="1"/>
        <v>5.9003720138915261</v>
      </c>
      <c r="N41" s="103"/>
      <c r="O41" s="36" t="s">
        <v>323</v>
      </c>
      <c r="P41" s="93">
        <v>4.5</v>
      </c>
      <c r="Q41" s="93">
        <v>4</v>
      </c>
      <c r="R41" s="44"/>
      <c r="S41" s="44"/>
      <c r="T41" s="29">
        <f>'Fält-SM 2018'!B39</f>
        <v>3.47</v>
      </c>
      <c r="U41" s="75">
        <f>AVERAGE('Fält-SM 2018'!B39:B40)</f>
        <v>3.3450000000000002</v>
      </c>
      <c r="V41" s="84"/>
      <c r="W41" s="84"/>
      <c r="X41" s="128">
        <f>'Fält-SM 2021'!C171</f>
        <v>3.5347222222222223</v>
      </c>
      <c r="Y41" s="128">
        <f>AVERAGE('Fält-SM 2021'!C171:C172)</f>
        <v>3.5277777777777777</v>
      </c>
      <c r="Z41" s="137"/>
      <c r="AA41" s="138"/>
      <c r="AB41" s="139"/>
      <c r="AC41" s="139"/>
      <c r="AD41" s="141"/>
      <c r="AE41" s="141"/>
    </row>
    <row r="42" spans="1:31" ht="18.75" x14ac:dyDescent="0.3">
      <c r="A42" s="35" t="s">
        <v>324</v>
      </c>
      <c r="B42" s="123"/>
      <c r="C42" s="48">
        <f>($F$27*Resultatlista!$F$3)+((B42-(F42*Resultatlista!$F$3))/I42)</f>
        <v>-70.816489517196032</v>
      </c>
      <c r="D42" s="48">
        <f>IF(B42&gt;Gällande!E42*Resultatlista!$F$3,C42-(C42-(Gällande!$E$27*Resultatlista!$F$3))+((C42-(Gällande!$E$27*Resultatlista!$F$3))/Gällande!M42),C42)</f>
        <v>-70.816489517196032</v>
      </c>
      <c r="E42" s="49">
        <f t="shared" si="2"/>
        <v>4.177083333333333</v>
      </c>
      <c r="F42" s="50">
        <f t="shared" si="3"/>
        <v>3.927083333333333</v>
      </c>
      <c r="G42" s="51">
        <f t="shared" si="4"/>
        <v>0.25</v>
      </c>
      <c r="H42" s="52">
        <f t="shared" si="10"/>
        <v>1.2903787147266312</v>
      </c>
      <c r="I42" s="53">
        <f t="shared" si="5"/>
        <v>0.63329590055668294</v>
      </c>
      <c r="J42" s="91">
        <f t="shared" si="6"/>
        <v>0.45667312951631206</v>
      </c>
      <c r="K42" s="91">
        <f t="shared" si="7"/>
        <v>0.10311973892303829</v>
      </c>
      <c r="L42" s="91">
        <f t="shared" si="8"/>
        <v>0.27989643421967519</v>
      </c>
      <c r="M42" s="120">
        <f t="shared" si="1"/>
        <v>3.6102699157243276</v>
      </c>
      <c r="N42" s="103"/>
      <c r="O42" s="36" t="s">
        <v>324</v>
      </c>
      <c r="P42" s="93">
        <v>4.5</v>
      </c>
      <c r="Q42" s="93">
        <v>4</v>
      </c>
      <c r="R42" s="44"/>
      <c r="S42" s="44"/>
      <c r="T42" s="29"/>
      <c r="U42" s="75"/>
      <c r="V42" s="86">
        <f>'Fält-SM 2019'!C184</f>
        <v>3.8541666666666665</v>
      </c>
      <c r="W42" s="86">
        <f>'Fält-SM 2019'!C184</f>
        <v>3.8541666666666665</v>
      </c>
      <c r="X42" s="128"/>
      <c r="Y42" s="128"/>
      <c r="Z42" s="137"/>
      <c r="AA42" s="138"/>
      <c r="AB42" s="139"/>
      <c r="AC42" s="139"/>
      <c r="AD42" s="141"/>
      <c r="AE42" s="141"/>
    </row>
    <row r="43" spans="1:31" ht="18.75" x14ac:dyDescent="0.3">
      <c r="A43" s="35" t="s">
        <v>633</v>
      </c>
      <c r="B43" s="123"/>
      <c r="C43" s="48">
        <f>($F$27*Resultatlista!$F$3)+((B43-(F43*Resultatlista!$F$3))/I43)</f>
        <v>-223.05384055299686</v>
      </c>
      <c r="D43" s="48">
        <f>IF(B43&gt;Gällande!E43*Resultatlista!$F$3,C43-(C43-(Gällande!$E$27*Resultatlista!$F$3))+((C43-(Gällande!$E$27*Resultatlista!$F$3))/Gällande!M43),C43)</f>
        <v>-223.05384055299686</v>
      </c>
      <c r="E43" s="49">
        <f t="shared" si="2"/>
        <v>3.5625</v>
      </c>
      <c r="F43" s="50">
        <f t="shared" si="3"/>
        <v>3.401041666666667</v>
      </c>
      <c r="G43" s="51">
        <f t="shared" ref="G43" si="17">E43-F43</f>
        <v>0.16145833333333304</v>
      </c>
      <c r="H43" s="52">
        <f t="shared" ref="H43" si="18">$F$27-F43</f>
        <v>1.8164203813932973</v>
      </c>
      <c r="I43" s="53">
        <f t="shared" si="5"/>
        <v>0.40900360244285699</v>
      </c>
      <c r="J43" s="91">
        <f t="shared" si="6"/>
        <v>0.30642238156819734</v>
      </c>
      <c r="K43" s="91">
        <f t="shared" si="7"/>
        <v>0.29069364813820975</v>
      </c>
      <c r="L43" s="91">
        <f t="shared" si="8"/>
        <v>0.29855801485320355</v>
      </c>
      <c r="M43" s="120">
        <f t="shared" si="1"/>
        <v>3.8509780309560262</v>
      </c>
      <c r="N43" s="103"/>
      <c r="O43" s="78" t="s">
        <v>633</v>
      </c>
      <c r="P43" s="93">
        <v>4</v>
      </c>
      <c r="Q43" s="27"/>
      <c r="R43" s="44">
        <f>'Fält-SM 2017'!N135</f>
        <v>3.7083333333333335</v>
      </c>
      <c r="S43" s="44">
        <f>'Fält-SM 2017'!N135</f>
        <v>3.7083333333333335</v>
      </c>
      <c r="T43" s="75">
        <f>'Fält-SM 2018'!E42</f>
        <v>3.2222222222222223</v>
      </c>
      <c r="U43" s="75">
        <f>AVERAGE('Fält-SM 2018'!E42:E43)</f>
        <v>3.0277777777777777</v>
      </c>
      <c r="V43" s="86">
        <f>'Fält-SM 2019'!C191</f>
        <v>3.3472222222222223</v>
      </c>
      <c r="W43" s="86">
        <f>AVERAGE('Fält-SM 2019'!C191:C192)</f>
        <v>3.3402777777777777</v>
      </c>
      <c r="X43" s="128">
        <f>'Fält-SM 2021'!E177</f>
        <v>3.5347222222222223</v>
      </c>
      <c r="Y43" s="128">
        <f>AVERAGE('Fält-SM 2021'!E177:E178)</f>
        <v>3.5277777777777777</v>
      </c>
      <c r="Z43" s="137"/>
      <c r="AA43" s="138"/>
      <c r="AB43" s="139"/>
      <c r="AC43" s="139"/>
      <c r="AD43" s="141"/>
      <c r="AE43" s="141"/>
    </row>
    <row r="44" spans="1:31" ht="18.75" x14ac:dyDescent="0.3">
      <c r="A44" s="35" t="s">
        <v>608</v>
      </c>
      <c r="B44" s="123"/>
      <c r="C44" s="48">
        <f>($F$27*Resultatlista!$F$3)+((B44-(F44*Resultatlista!$F$3))/I44)</f>
        <v>-432.58923376662045</v>
      </c>
      <c r="D44" s="48">
        <f>IF(B44&gt;Gällande!E44*Resultatlista!$F$3,C44-(C44-(Gällande!$E$27*Resultatlista!$F$3))+((C44-(Gällande!$E$27*Resultatlista!$F$3))/Gällande!M44),C44)</f>
        <v>-432.58923376662045</v>
      </c>
      <c r="E44" s="49">
        <f t="shared" si="2"/>
        <v>4.2199305555555551</v>
      </c>
      <c r="F44" s="50">
        <f t="shared" si="3"/>
        <v>4.0765740740740739</v>
      </c>
      <c r="G44" s="51">
        <f t="shared" si="4"/>
        <v>0.14335648148148117</v>
      </c>
      <c r="H44" s="52">
        <f t="shared" si="10"/>
        <v>1.1408879739858904</v>
      </c>
      <c r="I44" s="53">
        <f t="shared" si="5"/>
        <v>0.36314828816180822</v>
      </c>
      <c r="J44" s="91">
        <f t="shared" si="6"/>
        <v>0.19044138343514347</v>
      </c>
      <c r="K44" s="91">
        <f t="shared" si="7"/>
        <v>0.16340774738892117</v>
      </c>
      <c r="L44" s="91">
        <f t="shared" si="8"/>
        <v>0.17692456541203233</v>
      </c>
      <c r="M44" s="120">
        <f t="shared" si="1"/>
        <v>2.2820777893810016</v>
      </c>
      <c r="N44" s="103"/>
      <c r="O44" s="78" t="s">
        <v>608</v>
      </c>
      <c r="P44" s="27"/>
      <c r="Q44" s="27"/>
      <c r="R44" s="44">
        <f>'Fält-SM 2017'!J132</f>
        <v>4.17</v>
      </c>
      <c r="S44" s="44">
        <f>AVERAGE('Fält-SM 2017'!J132:J134)</f>
        <v>4.0966666666666667</v>
      </c>
      <c r="T44" s="29">
        <f>'Fält-SM 2018'!B144</f>
        <v>4.05</v>
      </c>
      <c r="U44" s="75">
        <f>AVERAGE('Fält-SM 2018'!B144:B146)</f>
        <v>3.9466666666666668</v>
      </c>
      <c r="V44" s="86">
        <f>'Fält-SM 2019'!C186</f>
        <v>4.166666666666667</v>
      </c>
      <c r="W44" s="86">
        <f>AVERAGE('Fält-SM 2019'!C186:C188)</f>
        <v>3.9629629629629632</v>
      </c>
      <c r="X44" s="128">
        <f>'Fält-SM 2021'!C180</f>
        <v>4.4930555555555554</v>
      </c>
      <c r="Y44" s="128">
        <f>AVERAGE('Fält-SM 2021'!C180:C184)</f>
        <v>4.3</v>
      </c>
      <c r="Z44" s="137"/>
      <c r="AA44" s="138"/>
      <c r="AB44" s="139"/>
      <c r="AC44" s="139"/>
      <c r="AD44" s="141"/>
      <c r="AE44" s="141"/>
    </row>
    <row r="45" spans="1:31" x14ac:dyDescent="0.25">
      <c r="A45" s="23"/>
      <c r="B45" s="24"/>
      <c r="C45" s="24"/>
    </row>
    <row r="46" spans="1:31" x14ac:dyDescent="0.25">
      <c r="A46" s="23"/>
    </row>
    <row r="47" spans="1:31" x14ac:dyDescent="0.25">
      <c r="A47" s="23"/>
    </row>
    <row r="48" spans="1:31" x14ac:dyDescent="0.25">
      <c r="A48" s="117" t="s">
        <v>17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</row>
    <row r="49" spans="1:14" x14ac:dyDescent="0.25">
      <c r="A49" s="117" t="s">
        <v>653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4" x14ac:dyDescent="0.25">
      <c r="A50" s="117" t="s">
        <v>654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x14ac:dyDescent="0.25">
      <c r="A51" s="117" t="s">
        <v>652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</row>
    <row r="52" spans="1:14" x14ac:dyDescent="0.25">
      <c r="A52" s="23"/>
    </row>
    <row r="53" spans="1:14" x14ac:dyDescent="0.25">
      <c r="A53" s="23"/>
    </row>
    <row r="54" spans="1:14" x14ac:dyDescent="0.25">
      <c r="A54" s="23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7264-E72E-408D-A30F-23A30C8F3581}">
  <dimension ref="A1:H214"/>
  <sheetViews>
    <sheetView workbookViewId="0">
      <pane xSplit="1" ySplit="3" topLeftCell="B160" activePane="bottomRight" state="frozen"/>
      <selection pane="topRight" activeCell="B1" sqref="B1"/>
      <selection pane="bottomLeft" activeCell="A4" sqref="A4"/>
      <selection pane="bottomRight" activeCell="J178" sqref="J178"/>
    </sheetView>
  </sheetViews>
  <sheetFormatPr defaultRowHeight="15" x14ac:dyDescent="0.25"/>
  <cols>
    <col min="2" max="7" width="9.140625" style="72"/>
  </cols>
  <sheetData>
    <row r="1" spans="1:7" ht="18.75" x14ac:dyDescent="0.4">
      <c r="A1" s="135" t="s">
        <v>664</v>
      </c>
      <c r="B1" s="150"/>
      <c r="C1" s="150"/>
    </row>
    <row r="2" spans="1:7" ht="18.75" x14ac:dyDescent="0.4">
      <c r="A2" s="135"/>
      <c r="B2" s="150"/>
      <c r="C2" s="150"/>
    </row>
    <row r="3" spans="1:7" x14ac:dyDescent="0.25">
      <c r="A3" s="74"/>
      <c r="B3" s="150" t="s">
        <v>661</v>
      </c>
      <c r="C3" s="150"/>
      <c r="D3" s="80" t="s">
        <v>635</v>
      </c>
      <c r="E3" s="80"/>
      <c r="F3" s="80" t="s">
        <v>636</v>
      </c>
    </row>
    <row r="4" spans="1:7" x14ac:dyDescent="0.25">
      <c r="A4" s="74" t="s">
        <v>12</v>
      </c>
      <c r="B4" s="150">
        <v>629</v>
      </c>
      <c r="C4" s="151">
        <f>B4/144</f>
        <v>4.3680555555555554</v>
      </c>
      <c r="E4" s="151"/>
      <c r="G4" s="151"/>
    </row>
    <row r="5" spans="1:7" x14ac:dyDescent="0.25">
      <c r="A5" s="74" t="s">
        <v>12</v>
      </c>
      <c r="B5" s="150">
        <v>575</v>
      </c>
      <c r="C5" s="151">
        <f t="shared" ref="C5:C84" si="0">B5/144</f>
        <v>3.9930555555555554</v>
      </c>
      <c r="E5" s="151"/>
      <c r="G5" s="151"/>
    </row>
    <row r="6" spans="1:7" x14ac:dyDescent="0.25">
      <c r="A6" s="74" t="s">
        <v>12</v>
      </c>
      <c r="B6" s="150">
        <v>567</v>
      </c>
      <c r="C6" s="151">
        <f t="shared" si="0"/>
        <v>3.9375</v>
      </c>
      <c r="E6" s="151"/>
      <c r="G6" s="151"/>
    </row>
    <row r="7" spans="1:7" x14ac:dyDescent="0.25">
      <c r="A7" s="74" t="s">
        <v>12</v>
      </c>
      <c r="B7" s="150">
        <v>539</v>
      </c>
      <c r="C7" s="151">
        <f t="shared" si="0"/>
        <v>3.7430555555555554</v>
      </c>
      <c r="E7" s="151"/>
      <c r="G7" s="151"/>
    </row>
    <row r="8" spans="1:7" x14ac:dyDescent="0.25">
      <c r="A8" s="74" t="s">
        <v>12</v>
      </c>
      <c r="B8" s="150">
        <v>510</v>
      </c>
      <c r="C8" s="151">
        <f t="shared" si="0"/>
        <v>3.5416666666666665</v>
      </c>
      <c r="E8" s="151"/>
      <c r="G8" s="151"/>
    </row>
    <row r="9" spans="1:7" x14ac:dyDescent="0.25">
      <c r="A9" s="74" t="s">
        <v>12</v>
      </c>
      <c r="B9" s="150">
        <v>502</v>
      </c>
      <c r="C9" s="151">
        <f t="shared" si="0"/>
        <v>3.4861111111111112</v>
      </c>
      <c r="E9" s="151"/>
      <c r="G9" s="151"/>
    </row>
    <row r="10" spans="1:7" x14ac:dyDescent="0.25">
      <c r="A10" s="74" t="s">
        <v>12</v>
      </c>
      <c r="B10" s="150">
        <v>488</v>
      </c>
      <c r="C10" s="151">
        <f t="shared" si="0"/>
        <v>3.3888888888888888</v>
      </c>
      <c r="E10" s="151"/>
      <c r="G10" s="151"/>
    </row>
    <row r="11" spans="1:7" x14ac:dyDescent="0.25">
      <c r="A11" s="74" t="s">
        <v>12</v>
      </c>
      <c r="B11" s="150">
        <v>485</v>
      </c>
      <c r="C11" s="151">
        <f t="shared" ref="C11:C12" si="1">B11/144</f>
        <v>3.3680555555555554</v>
      </c>
      <c r="E11" s="151"/>
      <c r="G11" s="151"/>
    </row>
    <row r="12" spans="1:7" x14ac:dyDescent="0.25">
      <c r="A12" s="74" t="s">
        <v>12</v>
      </c>
      <c r="B12" s="126">
        <v>428</v>
      </c>
      <c r="C12" s="151">
        <f t="shared" si="1"/>
        <v>2.9722222222222223</v>
      </c>
      <c r="E12" s="151"/>
      <c r="G12" s="151"/>
    </row>
    <row r="13" spans="1:7" x14ac:dyDescent="0.25">
      <c r="A13" s="74" t="s">
        <v>12</v>
      </c>
      <c r="B13" s="126">
        <v>409</v>
      </c>
      <c r="C13" s="151">
        <f t="shared" si="0"/>
        <v>2.8402777777777777</v>
      </c>
      <c r="E13" s="151"/>
      <c r="G13" s="151"/>
    </row>
    <row r="14" spans="1:7" x14ac:dyDescent="0.25">
      <c r="A14" s="74" t="s">
        <v>12</v>
      </c>
      <c r="B14" s="126">
        <v>355</v>
      </c>
      <c r="C14" s="151">
        <f t="shared" si="0"/>
        <v>2.4652777777777777</v>
      </c>
      <c r="E14" s="151"/>
      <c r="G14" s="151"/>
    </row>
    <row r="15" spans="1:7" x14ac:dyDescent="0.25">
      <c r="A15" s="74" t="s">
        <v>12</v>
      </c>
      <c r="B15" s="126">
        <v>274</v>
      </c>
      <c r="C15" s="151">
        <f t="shared" si="0"/>
        <v>1.9027777777777777</v>
      </c>
      <c r="E15" s="151"/>
      <c r="G15" s="151"/>
    </row>
    <row r="16" spans="1:7" x14ac:dyDescent="0.25">
      <c r="A16" s="74"/>
      <c r="B16" s="150"/>
      <c r="C16" s="151">
        <f t="shared" si="0"/>
        <v>0</v>
      </c>
      <c r="E16" s="151"/>
      <c r="G16" s="151"/>
    </row>
    <row r="17" spans="1:7" x14ac:dyDescent="0.25">
      <c r="A17" t="s">
        <v>8</v>
      </c>
      <c r="B17" s="150">
        <v>688</v>
      </c>
      <c r="C17" s="151">
        <f t="shared" si="0"/>
        <v>4.7777777777777777</v>
      </c>
      <c r="E17" s="151"/>
      <c r="G17" s="151"/>
    </row>
    <row r="18" spans="1:7" x14ac:dyDescent="0.25">
      <c r="A18" t="s">
        <v>8</v>
      </c>
      <c r="B18" s="150">
        <v>681</v>
      </c>
      <c r="C18" s="151">
        <f t="shared" si="0"/>
        <v>4.729166666666667</v>
      </c>
      <c r="E18" s="151"/>
      <c r="G18" s="151"/>
    </row>
    <row r="19" spans="1:7" x14ac:dyDescent="0.25">
      <c r="A19" t="s">
        <v>8</v>
      </c>
      <c r="B19" s="150">
        <v>665</v>
      </c>
      <c r="C19" s="151">
        <f t="shared" si="0"/>
        <v>4.6180555555555554</v>
      </c>
      <c r="E19" s="151"/>
      <c r="G19" s="151"/>
    </row>
    <row r="20" spans="1:7" x14ac:dyDescent="0.25">
      <c r="A20" t="s">
        <v>8</v>
      </c>
      <c r="B20" s="150">
        <v>650</v>
      </c>
      <c r="C20" s="151">
        <f t="shared" si="0"/>
        <v>4.5138888888888893</v>
      </c>
      <c r="E20" s="151"/>
      <c r="G20" s="151"/>
    </row>
    <row r="21" spans="1:7" x14ac:dyDescent="0.25">
      <c r="A21" t="s">
        <v>8</v>
      </c>
      <c r="B21" s="150">
        <v>630</v>
      </c>
      <c r="C21" s="151">
        <f t="shared" si="0"/>
        <v>4.375</v>
      </c>
      <c r="E21" s="151"/>
      <c r="G21" s="151"/>
    </row>
    <row r="22" spans="1:7" x14ac:dyDescent="0.25">
      <c r="A22" t="s">
        <v>8</v>
      </c>
      <c r="B22" s="150">
        <v>617</v>
      </c>
      <c r="C22" s="151">
        <f t="shared" si="0"/>
        <v>4.2847222222222223</v>
      </c>
      <c r="E22" s="151"/>
      <c r="G22" s="151"/>
    </row>
    <row r="23" spans="1:7" x14ac:dyDescent="0.25">
      <c r="A23" t="s">
        <v>8</v>
      </c>
      <c r="B23" s="150">
        <v>617</v>
      </c>
      <c r="C23" s="151">
        <f t="shared" si="0"/>
        <v>4.2847222222222223</v>
      </c>
      <c r="E23" s="151"/>
      <c r="G23" s="151"/>
    </row>
    <row r="24" spans="1:7" x14ac:dyDescent="0.25">
      <c r="A24" t="s">
        <v>8</v>
      </c>
      <c r="B24" s="150">
        <v>607</v>
      </c>
      <c r="C24" s="151">
        <f t="shared" si="0"/>
        <v>4.2152777777777777</v>
      </c>
      <c r="E24" s="151"/>
      <c r="G24" s="151"/>
    </row>
    <row r="25" spans="1:7" x14ac:dyDescent="0.25">
      <c r="A25" t="s">
        <v>8</v>
      </c>
      <c r="B25" s="150">
        <v>607</v>
      </c>
      <c r="C25" s="151">
        <f t="shared" si="0"/>
        <v>4.2152777777777777</v>
      </c>
      <c r="E25" s="151"/>
      <c r="G25" s="151"/>
    </row>
    <row r="26" spans="1:7" x14ac:dyDescent="0.25">
      <c r="A26" t="s">
        <v>8</v>
      </c>
      <c r="B26" s="150">
        <v>600</v>
      </c>
      <c r="C26" s="151">
        <f t="shared" si="0"/>
        <v>4.166666666666667</v>
      </c>
      <c r="E26" s="151"/>
      <c r="G26" s="151"/>
    </row>
    <row r="27" spans="1:7" x14ac:dyDescent="0.25">
      <c r="A27" t="s">
        <v>8</v>
      </c>
      <c r="B27" s="150">
        <v>598</v>
      </c>
      <c r="C27" s="151">
        <f t="shared" si="0"/>
        <v>4.1527777777777777</v>
      </c>
      <c r="E27" s="151"/>
      <c r="G27" s="151"/>
    </row>
    <row r="28" spans="1:7" x14ac:dyDescent="0.25">
      <c r="A28" t="s">
        <v>8</v>
      </c>
      <c r="B28" s="150">
        <v>585</v>
      </c>
      <c r="C28" s="151">
        <f t="shared" si="0"/>
        <v>4.0625</v>
      </c>
      <c r="E28" s="151"/>
      <c r="G28" s="151"/>
    </row>
    <row r="29" spans="1:7" x14ac:dyDescent="0.25">
      <c r="A29" t="s">
        <v>8</v>
      </c>
      <c r="B29" s="150">
        <v>578</v>
      </c>
      <c r="C29" s="151">
        <f t="shared" si="0"/>
        <v>4.0138888888888893</v>
      </c>
      <c r="E29" s="151"/>
      <c r="G29" s="151"/>
    </row>
    <row r="30" spans="1:7" x14ac:dyDescent="0.25">
      <c r="A30" t="s">
        <v>8</v>
      </c>
      <c r="B30" s="150">
        <v>566</v>
      </c>
      <c r="C30" s="151">
        <f t="shared" si="0"/>
        <v>3.9305555555555554</v>
      </c>
      <c r="E30" s="151"/>
      <c r="G30" s="151"/>
    </row>
    <row r="31" spans="1:7" x14ac:dyDescent="0.25">
      <c r="A31" t="s">
        <v>8</v>
      </c>
      <c r="B31" s="150">
        <v>562</v>
      </c>
      <c r="C31" s="151">
        <f t="shared" si="0"/>
        <v>3.9027777777777777</v>
      </c>
      <c r="E31" s="151"/>
      <c r="G31" s="151"/>
    </row>
    <row r="32" spans="1:7" x14ac:dyDescent="0.25">
      <c r="A32" t="s">
        <v>8</v>
      </c>
      <c r="B32" s="150">
        <v>555</v>
      </c>
      <c r="C32" s="151">
        <f t="shared" ref="C32:C42" si="2">B32/144</f>
        <v>3.8541666666666665</v>
      </c>
      <c r="E32" s="151"/>
      <c r="G32" s="151"/>
    </row>
    <row r="33" spans="1:7" x14ac:dyDescent="0.25">
      <c r="A33" t="s">
        <v>8</v>
      </c>
      <c r="B33" s="150">
        <v>550</v>
      </c>
      <c r="C33" s="151">
        <f t="shared" si="2"/>
        <v>3.8194444444444446</v>
      </c>
      <c r="E33" s="151"/>
      <c r="G33" s="151"/>
    </row>
    <row r="34" spans="1:7" x14ac:dyDescent="0.25">
      <c r="A34" t="s">
        <v>8</v>
      </c>
      <c r="B34" s="150">
        <v>545</v>
      </c>
      <c r="C34" s="151">
        <f t="shared" si="2"/>
        <v>3.7847222222222223</v>
      </c>
      <c r="E34" s="151"/>
      <c r="G34" s="151"/>
    </row>
    <row r="35" spans="1:7" x14ac:dyDescent="0.25">
      <c r="A35" t="s">
        <v>8</v>
      </c>
      <c r="B35" s="150">
        <v>543</v>
      </c>
      <c r="C35" s="151">
        <f t="shared" si="2"/>
        <v>3.7708333333333335</v>
      </c>
      <c r="E35" s="151"/>
      <c r="G35" s="151"/>
    </row>
    <row r="36" spans="1:7" x14ac:dyDescent="0.25">
      <c r="A36" t="s">
        <v>8</v>
      </c>
      <c r="B36" s="150">
        <v>538</v>
      </c>
      <c r="C36" s="151">
        <f t="shared" si="2"/>
        <v>3.7361111111111112</v>
      </c>
      <c r="E36" s="151"/>
      <c r="G36" s="151"/>
    </row>
    <row r="37" spans="1:7" x14ac:dyDescent="0.25">
      <c r="A37" t="s">
        <v>8</v>
      </c>
      <c r="B37" s="150">
        <v>523</v>
      </c>
      <c r="C37" s="151">
        <f t="shared" si="2"/>
        <v>3.6319444444444446</v>
      </c>
      <c r="E37" s="151"/>
      <c r="G37" s="151"/>
    </row>
    <row r="38" spans="1:7" x14ac:dyDescent="0.25">
      <c r="A38" t="s">
        <v>8</v>
      </c>
      <c r="B38" s="126">
        <v>498</v>
      </c>
      <c r="C38" s="151">
        <f t="shared" si="2"/>
        <v>3.4583333333333335</v>
      </c>
      <c r="E38" s="151"/>
      <c r="G38" s="151"/>
    </row>
    <row r="39" spans="1:7" x14ac:dyDescent="0.25">
      <c r="A39" t="s">
        <v>8</v>
      </c>
      <c r="B39" s="126">
        <v>479</v>
      </c>
      <c r="C39" s="151">
        <f t="shared" si="2"/>
        <v>3.3263888888888888</v>
      </c>
      <c r="E39" s="151"/>
      <c r="G39" s="151"/>
    </row>
    <row r="40" spans="1:7" x14ac:dyDescent="0.25">
      <c r="A40" t="s">
        <v>8</v>
      </c>
      <c r="B40" s="126">
        <v>450</v>
      </c>
      <c r="C40" s="151">
        <f t="shared" si="2"/>
        <v>3.125</v>
      </c>
      <c r="E40" s="151"/>
      <c r="G40" s="151"/>
    </row>
    <row r="41" spans="1:7" x14ac:dyDescent="0.25">
      <c r="A41" t="s">
        <v>8</v>
      </c>
      <c r="B41" s="126">
        <v>442</v>
      </c>
      <c r="C41" s="151">
        <f t="shared" si="2"/>
        <v>3.0694444444444446</v>
      </c>
      <c r="E41" s="151"/>
      <c r="G41" s="151"/>
    </row>
    <row r="42" spans="1:7" x14ac:dyDescent="0.25">
      <c r="A42" t="s">
        <v>8</v>
      </c>
      <c r="B42" s="126">
        <v>440</v>
      </c>
      <c r="C42" s="151">
        <f t="shared" si="2"/>
        <v>3.0555555555555554</v>
      </c>
      <c r="E42" s="151"/>
      <c r="G42" s="151"/>
    </row>
    <row r="43" spans="1:7" x14ac:dyDescent="0.25">
      <c r="A43" t="s">
        <v>8</v>
      </c>
      <c r="B43" s="126">
        <v>317</v>
      </c>
      <c r="C43" s="151">
        <f t="shared" ref="C43" si="3">B43/144</f>
        <v>2.2013888888888888</v>
      </c>
      <c r="E43" s="151"/>
      <c r="G43" s="151"/>
    </row>
    <row r="44" spans="1:7" x14ac:dyDescent="0.25">
      <c r="B44" s="150"/>
      <c r="C44" s="151"/>
      <c r="E44" s="151"/>
      <c r="G44" s="151"/>
    </row>
    <row r="45" spans="1:7" x14ac:dyDescent="0.25">
      <c r="A45" t="s">
        <v>16</v>
      </c>
      <c r="B45" s="150">
        <v>591</v>
      </c>
      <c r="C45" s="151">
        <f t="shared" si="0"/>
        <v>4.104166666666667</v>
      </c>
      <c r="E45" s="151"/>
      <c r="G45" s="151"/>
    </row>
    <row r="46" spans="1:7" x14ac:dyDescent="0.25">
      <c r="A46" t="s">
        <v>16</v>
      </c>
      <c r="B46" s="150">
        <v>567</v>
      </c>
      <c r="C46" s="151">
        <f t="shared" si="0"/>
        <v>3.9375</v>
      </c>
      <c r="E46" s="151"/>
      <c r="G46" s="151"/>
    </row>
    <row r="47" spans="1:7" x14ac:dyDescent="0.25">
      <c r="A47" t="s">
        <v>16</v>
      </c>
      <c r="B47" s="150"/>
      <c r="C47" s="151">
        <f t="shared" si="0"/>
        <v>0</v>
      </c>
      <c r="E47" s="151"/>
      <c r="G47" s="151"/>
    </row>
    <row r="48" spans="1:7" x14ac:dyDescent="0.25">
      <c r="B48" s="150"/>
      <c r="C48" s="151"/>
      <c r="E48" s="151"/>
      <c r="G48" s="151"/>
    </row>
    <row r="49" spans="1:8" x14ac:dyDescent="0.25">
      <c r="A49" t="s">
        <v>9</v>
      </c>
      <c r="B49" s="150">
        <v>614</v>
      </c>
      <c r="C49" s="151">
        <f t="shared" si="0"/>
        <v>4.2638888888888893</v>
      </c>
      <c r="E49" s="151"/>
      <c r="G49" s="151"/>
    </row>
    <row r="50" spans="1:8" x14ac:dyDescent="0.25">
      <c r="A50" t="s">
        <v>9</v>
      </c>
      <c r="B50" s="150">
        <v>598</v>
      </c>
      <c r="C50" s="151">
        <f t="shared" si="0"/>
        <v>4.1527777777777777</v>
      </c>
      <c r="E50" s="151"/>
      <c r="G50" s="151"/>
    </row>
    <row r="51" spans="1:8" x14ac:dyDescent="0.25">
      <c r="A51" t="s">
        <v>9</v>
      </c>
      <c r="B51" s="150">
        <v>551</v>
      </c>
      <c r="C51" s="151">
        <f t="shared" si="0"/>
        <v>3.8263888888888888</v>
      </c>
      <c r="E51" s="151"/>
      <c r="G51" s="151"/>
    </row>
    <row r="52" spans="1:8" x14ac:dyDescent="0.25">
      <c r="A52" t="s">
        <v>9</v>
      </c>
      <c r="B52" s="150">
        <v>547</v>
      </c>
      <c r="C52" s="151">
        <f t="shared" si="0"/>
        <v>3.7986111111111112</v>
      </c>
      <c r="E52" s="151"/>
      <c r="G52" s="151"/>
    </row>
    <row r="53" spans="1:8" x14ac:dyDescent="0.25">
      <c r="A53" t="s">
        <v>9</v>
      </c>
      <c r="B53" s="126">
        <v>517</v>
      </c>
      <c r="C53" s="151">
        <f t="shared" si="0"/>
        <v>3.5902777777777777</v>
      </c>
      <c r="E53" s="151"/>
      <c r="G53" s="151"/>
    </row>
    <row r="54" spans="1:8" x14ac:dyDescent="0.25">
      <c r="A54" t="s">
        <v>9</v>
      </c>
      <c r="B54" s="126"/>
      <c r="C54" s="151">
        <f t="shared" si="0"/>
        <v>0</v>
      </c>
      <c r="E54" s="151"/>
      <c r="G54" s="151"/>
    </row>
    <row r="55" spans="1:8" x14ac:dyDescent="0.25">
      <c r="B55" s="150"/>
      <c r="C55" s="151">
        <f t="shared" si="0"/>
        <v>0</v>
      </c>
      <c r="E55" s="151"/>
      <c r="G55" s="151"/>
    </row>
    <row r="56" spans="1:8" x14ac:dyDescent="0.25">
      <c r="A56" t="s">
        <v>638</v>
      </c>
      <c r="B56" s="150">
        <v>578</v>
      </c>
      <c r="C56" s="151">
        <f t="shared" si="0"/>
        <v>4.0138888888888893</v>
      </c>
      <c r="E56" s="151"/>
      <c r="G56" s="151">
        <f t="shared" ref="G56:G68" si="4">F56/144</f>
        <v>0</v>
      </c>
    </row>
    <row r="57" spans="1:8" x14ac:dyDescent="0.25">
      <c r="A57" t="s">
        <v>638</v>
      </c>
      <c r="B57" s="150">
        <v>525</v>
      </c>
      <c r="C57" s="151">
        <f t="shared" si="0"/>
        <v>3.6458333333333335</v>
      </c>
      <c r="E57" s="151"/>
      <c r="G57" s="151">
        <f t="shared" si="4"/>
        <v>0</v>
      </c>
    </row>
    <row r="58" spans="1:8" x14ac:dyDescent="0.25">
      <c r="A58" t="s">
        <v>638</v>
      </c>
      <c r="B58" s="150">
        <v>518</v>
      </c>
      <c r="C58" s="151">
        <f t="shared" ref="C58:C60" si="5">B58/144</f>
        <v>3.5972222222222223</v>
      </c>
      <c r="E58" s="151"/>
      <c r="G58" s="151">
        <f t="shared" ref="G58:G60" si="6">F58/144</f>
        <v>0</v>
      </c>
    </row>
    <row r="59" spans="1:8" x14ac:dyDescent="0.25">
      <c r="A59" t="s">
        <v>638</v>
      </c>
      <c r="B59" s="126">
        <v>447</v>
      </c>
      <c r="C59" s="151">
        <f t="shared" si="5"/>
        <v>3.1041666666666665</v>
      </c>
      <c r="E59" s="151"/>
      <c r="G59" s="151">
        <f t="shared" si="6"/>
        <v>0</v>
      </c>
    </row>
    <row r="60" spans="1:8" x14ac:dyDescent="0.25">
      <c r="A60" t="s">
        <v>638</v>
      </c>
      <c r="B60" s="126">
        <v>412</v>
      </c>
      <c r="C60" s="151">
        <f t="shared" si="5"/>
        <v>2.8611111111111112</v>
      </c>
      <c r="E60" s="151"/>
      <c r="G60" s="151">
        <f t="shared" si="6"/>
        <v>0</v>
      </c>
    </row>
    <row r="61" spans="1:8" x14ac:dyDescent="0.25">
      <c r="B61" s="150"/>
      <c r="C61" s="151"/>
      <c r="E61" s="151"/>
      <c r="G61" s="151">
        <f t="shared" si="4"/>
        <v>0</v>
      </c>
    </row>
    <row r="62" spans="1:8" x14ac:dyDescent="0.25">
      <c r="A62" t="s">
        <v>610</v>
      </c>
      <c r="B62" s="150">
        <v>590</v>
      </c>
      <c r="C62" s="151">
        <f t="shared" si="0"/>
        <v>4.0972222222222223</v>
      </c>
      <c r="E62" s="151"/>
      <c r="G62" s="151">
        <f t="shared" si="4"/>
        <v>0</v>
      </c>
      <c r="H62" s="72"/>
    </row>
    <row r="63" spans="1:8" x14ac:dyDescent="0.25">
      <c r="A63" t="s">
        <v>610</v>
      </c>
      <c r="B63" s="150">
        <v>555</v>
      </c>
      <c r="C63" s="151">
        <f t="shared" si="0"/>
        <v>3.8541666666666665</v>
      </c>
      <c r="E63" s="151"/>
      <c r="G63" s="151">
        <f t="shared" si="4"/>
        <v>0</v>
      </c>
      <c r="H63" s="72"/>
    </row>
    <row r="64" spans="1:8" x14ac:dyDescent="0.25">
      <c r="A64" t="s">
        <v>610</v>
      </c>
      <c r="B64" s="150">
        <v>540</v>
      </c>
      <c r="C64" s="151">
        <f t="shared" si="0"/>
        <v>3.75</v>
      </c>
      <c r="E64" s="151"/>
      <c r="G64" s="151">
        <f t="shared" si="4"/>
        <v>0</v>
      </c>
      <c r="H64" s="72"/>
    </row>
    <row r="65" spans="1:8" x14ac:dyDescent="0.25">
      <c r="A65" t="s">
        <v>610</v>
      </c>
      <c r="B65" s="150">
        <v>504</v>
      </c>
      <c r="C65" s="151">
        <f t="shared" si="0"/>
        <v>3.5</v>
      </c>
      <c r="E65" s="151"/>
      <c r="G65" s="151">
        <f t="shared" si="4"/>
        <v>0</v>
      </c>
      <c r="H65" s="72"/>
    </row>
    <row r="66" spans="1:8" x14ac:dyDescent="0.25">
      <c r="A66" t="s">
        <v>610</v>
      </c>
      <c r="B66" s="126">
        <v>476</v>
      </c>
      <c r="C66" s="151">
        <f t="shared" si="0"/>
        <v>3.3055555555555554</v>
      </c>
      <c r="E66" s="151"/>
      <c r="G66" s="151">
        <f t="shared" si="4"/>
        <v>0</v>
      </c>
      <c r="H66" s="72"/>
    </row>
    <row r="67" spans="1:8" x14ac:dyDescent="0.25">
      <c r="A67" t="s">
        <v>610</v>
      </c>
      <c r="B67" s="126">
        <v>472</v>
      </c>
      <c r="C67" s="151">
        <f t="shared" si="0"/>
        <v>3.2777777777777777</v>
      </c>
      <c r="E67" s="151"/>
      <c r="G67" s="151">
        <f t="shared" si="4"/>
        <v>0</v>
      </c>
      <c r="H67" s="72"/>
    </row>
    <row r="68" spans="1:8" x14ac:dyDescent="0.25">
      <c r="A68" t="s">
        <v>610</v>
      </c>
      <c r="B68" s="126">
        <v>429</v>
      </c>
      <c r="C68" s="151">
        <f t="shared" si="0"/>
        <v>2.9791666666666665</v>
      </c>
      <c r="E68" s="151"/>
      <c r="G68" s="151">
        <f t="shared" si="4"/>
        <v>0</v>
      </c>
      <c r="H68" s="72"/>
    </row>
    <row r="69" spans="1:8" x14ac:dyDescent="0.25">
      <c r="B69" s="150"/>
      <c r="C69" s="151"/>
      <c r="E69" s="151"/>
      <c r="H69" s="72"/>
    </row>
    <row r="70" spans="1:8" x14ac:dyDescent="0.25">
      <c r="B70" s="150"/>
      <c r="C70" s="151">
        <f t="shared" si="0"/>
        <v>0</v>
      </c>
      <c r="E70" s="151"/>
      <c r="H70" s="72"/>
    </row>
    <row r="71" spans="1:8" x14ac:dyDescent="0.25">
      <c r="A71" t="s">
        <v>316</v>
      </c>
      <c r="B71" s="150">
        <v>777</v>
      </c>
      <c r="C71" s="151">
        <f t="shared" si="0"/>
        <v>5.395833333333333</v>
      </c>
      <c r="E71" s="151"/>
    </row>
    <row r="72" spans="1:8" x14ac:dyDescent="0.25">
      <c r="A72" t="s">
        <v>316</v>
      </c>
      <c r="B72" s="150">
        <v>758</v>
      </c>
      <c r="C72" s="151">
        <f t="shared" si="0"/>
        <v>5.2638888888888893</v>
      </c>
      <c r="E72" s="151"/>
    </row>
    <row r="73" spans="1:8" x14ac:dyDescent="0.25">
      <c r="A73" t="s">
        <v>316</v>
      </c>
      <c r="B73" s="150">
        <v>722</v>
      </c>
      <c r="C73" s="151">
        <f t="shared" si="0"/>
        <v>5.0138888888888893</v>
      </c>
      <c r="E73" s="151"/>
    </row>
    <row r="74" spans="1:8" x14ac:dyDescent="0.25">
      <c r="A74" t="s">
        <v>316</v>
      </c>
      <c r="B74" s="150">
        <v>686</v>
      </c>
      <c r="C74" s="151">
        <f t="shared" si="0"/>
        <v>4.7638888888888893</v>
      </c>
      <c r="E74" s="151"/>
    </row>
    <row r="75" spans="1:8" x14ac:dyDescent="0.25">
      <c r="A75" t="s">
        <v>316</v>
      </c>
      <c r="B75" s="150">
        <v>683</v>
      </c>
      <c r="C75" s="151">
        <f t="shared" si="0"/>
        <v>4.7430555555555554</v>
      </c>
      <c r="E75" s="151"/>
    </row>
    <row r="76" spans="1:8" x14ac:dyDescent="0.25">
      <c r="A76" t="s">
        <v>316</v>
      </c>
      <c r="B76" s="126">
        <v>584</v>
      </c>
      <c r="C76" s="151">
        <f t="shared" si="0"/>
        <v>4.0555555555555554</v>
      </c>
      <c r="E76" s="151"/>
    </row>
    <row r="77" spans="1:8" x14ac:dyDescent="0.25">
      <c r="B77" s="150"/>
      <c r="C77" s="151">
        <f t="shared" si="0"/>
        <v>0</v>
      </c>
      <c r="E77" s="151"/>
    </row>
    <row r="78" spans="1:8" x14ac:dyDescent="0.25">
      <c r="A78" t="s">
        <v>3</v>
      </c>
      <c r="B78" s="150">
        <v>799</v>
      </c>
      <c r="C78" s="151">
        <f t="shared" si="0"/>
        <v>5.5486111111111107</v>
      </c>
      <c r="E78" s="151"/>
    </row>
    <row r="79" spans="1:8" x14ac:dyDescent="0.25">
      <c r="A79" t="s">
        <v>3</v>
      </c>
      <c r="B79" s="150">
        <v>793</v>
      </c>
      <c r="C79" s="151">
        <f t="shared" si="0"/>
        <v>5.5069444444444446</v>
      </c>
      <c r="E79" s="151"/>
    </row>
    <row r="80" spans="1:8" x14ac:dyDescent="0.25">
      <c r="A80" t="s">
        <v>3</v>
      </c>
      <c r="B80" s="150">
        <v>792</v>
      </c>
      <c r="C80" s="151">
        <f t="shared" si="0"/>
        <v>5.5</v>
      </c>
      <c r="E80" s="151"/>
    </row>
    <row r="81" spans="1:5" x14ac:dyDescent="0.25">
      <c r="A81" t="s">
        <v>3</v>
      </c>
      <c r="B81" s="150">
        <v>791</v>
      </c>
      <c r="C81" s="151">
        <f t="shared" si="0"/>
        <v>5.4930555555555554</v>
      </c>
      <c r="E81" s="151"/>
    </row>
    <row r="82" spans="1:5" x14ac:dyDescent="0.25">
      <c r="A82" t="s">
        <v>3</v>
      </c>
      <c r="B82" s="150">
        <v>791</v>
      </c>
      <c r="C82" s="151">
        <f t="shared" si="0"/>
        <v>5.4930555555555554</v>
      </c>
      <c r="E82" s="151"/>
    </row>
    <row r="83" spans="1:5" x14ac:dyDescent="0.25">
      <c r="A83" t="s">
        <v>3</v>
      </c>
      <c r="B83" s="150">
        <v>776</v>
      </c>
      <c r="C83" s="151">
        <f t="shared" si="0"/>
        <v>5.3888888888888893</v>
      </c>
      <c r="E83" s="151"/>
    </row>
    <row r="84" spans="1:5" x14ac:dyDescent="0.25">
      <c r="A84" t="s">
        <v>3</v>
      </c>
      <c r="B84" s="150">
        <v>756</v>
      </c>
      <c r="C84" s="151">
        <f t="shared" si="0"/>
        <v>5.25</v>
      </c>
      <c r="E84" s="151"/>
    </row>
    <row r="85" spans="1:5" x14ac:dyDescent="0.25">
      <c r="A85" t="s">
        <v>3</v>
      </c>
      <c r="B85" s="150">
        <v>755</v>
      </c>
      <c r="C85" s="151">
        <f t="shared" ref="C85:C162" si="7">B85/144</f>
        <v>5.2430555555555554</v>
      </c>
      <c r="E85" s="151"/>
    </row>
    <row r="86" spans="1:5" x14ac:dyDescent="0.25">
      <c r="A86" t="s">
        <v>3</v>
      </c>
      <c r="B86" s="150">
        <v>748</v>
      </c>
      <c r="C86" s="151">
        <f t="shared" si="7"/>
        <v>5.1944444444444446</v>
      </c>
      <c r="E86" s="151"/>
    </row>
    <row r="87" spans="1:5" x14ac:dyDescent="0.25">
      <c r="A87" t="s">
        <v>3</v>
      </c>
      <c r="B87" s="150">
        <v>741</v>
      </c>
      <c r="C87" s="151">
        <f t="shared" si="7"/>
        <v>5.145833333333333</v>
      </c>
      <c r="E87" s="151"/>
    </row>
    <row r="88" spans="1:5" x14ac:dyDescent="0.25">
      <c r="A88" t="s">
        <v>3</v>
      </c>
      <c r="B88" s="150">
        <v>740</v>
      </c>
      <c r="C88" s="151">
        <f t="shared" si="7"/>
        <v>5.1388888888888893</v>
      </c>
      <c r="E88" s="151"/>
    </row>
    <row r="89" spans="1:5" x14ac:dyDescent="0.25">
      <c r="A89" t="s">
        <v>3</v>
      </c>
      <c r="B89" s="150">
        <v>728</v>
      </c>
      <c r="C89" s="151">
        <f t="shared" si="7"/>
        <v>5.0555555555555554</v>
      </c>
      <c r="E89" s="151"/>
    </row>
    <row r="90" spans="1:5" x14ac:dyDescent="0.25">
      <c r="A90" t="s">
        <v>3</v>
      </c>
      <c r="B90" s="150">
        <v>725</v>
      </c>
      <c r="C90" s="151">
        <f t="shared" si="7"/>
        <v>5.0347222222222223</v>
      </c>
      <c r="E90" s="151"/>
    </row>
    <row r="91" spans="1:5" x14ac:dyDescent="0.25">
      <c r="A91" t="s">
        <v>3</v>
      </c>
      <c r="B91" s="150">
        <v>724</v>
      </c>
      <c r="C91" s="151">
        <f t="shared" si="7"/>
        <v>5.0277777777777777</v>
      </c>
      <c r="E91" s="151"/>
    </row>
    <row r="92" spans="1:5" x14ac:dyDescent="0.25">
      <c r="A92" t="s">
        <v>3</v>
      </c>
      <c r="B92" s="126">
        <v>711</v>
      </c>
      <c r="C92" s="151">
        <f t="shared" si="7"/>
        <v>4.9375</v>
      </c>
      <c r="E92" s="151"/>
    </row>
    <row r="93" spans="1:5" x14ac:dyDescent="0.25">
      <c r="A93" t="s">
        <v>3</v>
      </c>
      <c r="B93" s="126">
        <v>684</v>
      </c>
      <c r="C93" s="151">
        <f t="shared" si="7"/>
        <v>4.75</v>
      </c>
      <c r="E93" s="151"/>
    </row>
    <row r="94" spans="1:5" x14ac:dyDescent="0.25">
      <c r="A94" t="s">
        <v>3</v>
      </c>
      <c r="B94" s="126">
        <v>634</v>
      </c>
      <c r="C94" s="151">
        <f t="shared" si="7"/>
        <v>4.4027777777777777</v>
      </c>
      <c r="E94" s="151"/>
    </row>
    <row r="95" spans="1:5" x14ac:dyDescent="0.25">
      <c r="A95" t="s">
        <v>3</v>
      </c>
      <c r="B95" s="150"/>
      <c r="C95" s="151">
        <f t="shared" si="7"/>
        <v>0</v>
      </c>
      <c r="E95" s="151"/>
    </row>
    <row r="96" spans="1:5" x14ac:dyDescent="0.25">
      <c r="A96" t="s">
        <v>3</v>
      </c>
      <c r="B96" s="126"/>
      <c r="C96" s="151">
        <f t="shared" si="7"/>
        <v>0</v>
      </c>
      <c r="E96" s="151"/>
    </row>
    <row r="97" spans="1:5" x14ac:dyDescent="0.25">
      <c r="A97" t="s">
        <v>3</v>
      </c>
      <c r="B97" s="126"/>
      <c r="C97" s="151">
        <f t="shared" si="7"/>
        <v>0</v>
      </c>
      <c r="E97" s="151"/>
    </row>
    <row r="98" spans="1:5" x14ac:dyDescent="0.25">
      <c r="B98" s="150"/>
      <c r="C98" s="151">
        <f t="shared" si="7"/>
        <v>0</v>
      </c>
      <c r="E98" s="151"/>
    </row>
    <row r="99" spans="1:5" x14ac:dyDescent="0.25">
      <c r="A99" t="s">
        <v>317</v>
      </c>
      <c r="B99" s="150"/>
      <c r="C99" s="151">
        <f t="shared" si="7"/>
        <v>0</v>
      </c>
      <c r="D99" s="72">
        <v>722</v>
      </c>
      <c r="E99" s="151">
        <f t="shared" ref="E99:E113" si="8">D99/144</f>
        <v>5.0138888888888893</v>
      </c>
    </row>
    <row r="100" spans="1:5" x14ac:dyDescent="0.25">
      <c r="A100" t="s">
        <v>317</v>
      </c>
      <c r="B100" s="150"/>
      <c r="C100" s="151"/>
      <c r="D100" s="72">
        <v>686</v>
      </c>
      <c r="E100" s="151">
        <f t="shared" si="8"/>
        <v>4.7638888888888893</v>
      </c>
    </row>
    <row r="101" spans="1:5" x14ac:dyDescent="0.25">
      <c r="B101" s="150"/>
      <c r="C101" s="151"/>
      <c r="E101" s="151"/>
    </row>
    <row r="102" spans="1:5" x14ac:dyDescent="0.25">
      <c r="B102" s="150"/>
      <c r="C102" s="151"/>
      <c r="E102" s="151"/>
    </row>
    <row r="103" spans="1:5" x14ac:dyDescent="0.25">
      <c r="A103" t="s">
        <v>318</v>
      </c>
      <c r="B103" s="150">
        <v>755</v>
      </c>
      <c r="C103" s="151">
        <f t="shared" si="7"/>
        <v>5.2430555555555554</v>
      </c>
      <c r="D103" s="72">
        <v>793</v>
      </c>
      <c r="E103" s="151">
        <f t="shared" si="8"/>
        <v>5.5069444444444446</v>
      </c>
    </row>
    <row r="104" spans="1:5" x14ac:dyDescent="0.25">
      <c r="B104" s="150">
        <v>732</v>
      </c>
      <c r="C104" s="151">
        <f t="shared" si="7"/>
        <v>5.083333333333333</v>
      </c>
      <c r="D104" s="72">
        <v>755</v>
      </c>
      <c r="E104" s="151">
        <f t="shared" si="8"/>
        <v>5.2430555555555554</v>
      </c>
    </row>
    <row r="105" spans="1:5" x14ac:dyDescent="0.25">
      <c r="B105" s="150">
        <v>713</v>
      </c>
      <c r="C105" s="151">
        <f t="shared" si="7"/>
        <v>4.9513888888888893</v>
      </c>
      <c r="E105" s="151">
        <f t="shared" si="8"/>
        <v>0</v>
      </c>
    </row>
    <row r="106" spans="1:5" x14ac:dyDescent="0.25">
      <c r="B106" s="150">
        <v>699</v>
      </c>
      <c r="C106" s="151">
        <f t="shared" si="7"/>
        <v>4.854166666666667</v>
      </c>
      <c r="E106" s="151">
        <f t="shared" si="8"/>
        <v>0</v>
      </c>
    </row>
    <row r="107" spans="1:5" x14ac:dyDescent="0.25">
      <c r="B107" s="150">
        <v>693</v>
      </c>
      <c r="C107" s="151">
        <f t="shared" si="7"/>
        <v>4.8125</v>
      </c>
      <c r="E107" s="151">
        <f t="shared" si="8"/>
        <v>0</v>
      </c>
    </row>
    <row r="108" spans="1:5" x14ac:dyDescent="0.25">
      <c r="B108" s="126">
        <v>671</v>
      </c>
      <c r="C108" s="151">
        <f t="shared" si="7"/>
        <v>4.6597222222222223</v>
      </c>
      <c r="D108" s="126"/>
      <c r="E108" s="151">
        <f t="shared" si="8"/>
        <v>0</v>
      </c>
    </row>
    <row r="109" spans="1:5" x14ac:dyDescent="0.25">
      <c r="B109" s="126">
        <v>667</v>
      </c>
      <c r="C109" s="151">
        <f t="shared" si="7"/>
        <v>4.6319444444444446</v>
      </c>
      <c r="E109" s="151">
        <f t="shared" si="8"/>
        <v>0</v>
      </c>
    </row>
    <row r="110" spans="1:5" x14ac:dyDescent="0.25">
      <c r="B110" s="126">
        <v>664</v>
      </c>
      <c r="C110" s="151">
        <f t="shared" si="7"/>
        <v>4.6111111111111107</v>
      </c>
      <c r="E110" s="151">
        <f t="shared" si="8"/>
        <v>0</v>
      </c>
    </row>
    <row r="111" spans="1:5" x14ac:dyDescent="0.25">
      <c r="B111" s="150"/>
      <c r="C111" s="151">
        <f t="shared" si="7"/>
        <v>0</v>
      </c>
      <c r="E111" s="151">
        <f t="shared" si="8"/>
        <v>0</v>
      </c>
    </row>
    <row r="112" spans="1:5" x14ac:dyDescent="0.25">
      <c r="B112" s="150"/>
      <c r="C112" s="151">
        <f t="shared" si="7"/>
        <v>0</v>
      </c>
      <c r="E112" s="151">
        <f t="shared" si="8"/>
        <v>0</v>
      </c>
    </row>
    <row r="113" spans="1:5" x14ac:dyDescent="0.25">
      <c r="B113" s="150"/>
      <c r="C113" s="151">
        <f t="shared" si="7"/>
        <v>0</v>
      </c>
      <c r="E113" s="151">
        <f t="shared" si="8"/>
        <v>0</v>
      </c>
    </row>
    <row r="114" spans="1:5" x14ac:dyDescent="0.25">
      <c r="B114" s="150"/>
      <c r="C114" s="151">
        <f t="shared" si="7"/>
        <v>0</v>
      </c>
    </row>
    <row r="115" spans="1:5" x14ac:dyDescent="0.25">
      <c r="A115" t="s">
        <v>319</v>
      </c>
      <c r="B115" s="150"/>
      <c r="C115" s="151">
        <f t="shared" si="7"/>
        <v>0</v>
      </c>
    </row>
    <row r="116" spans="1:5" x14ac:dyDescent="0.25">
      <c r="B116" s="150"/>
      <c r="C116" s="151">
        <f t="shared" si="7"/>
        <v>0</v>
      </c>
    </row>
    <row r="117" spans="1:5" x14ac:dyDescent="0.25">
      <c r="A117" t="s">
        <v>320</v>
      </c>
      <c r="B117" s="150">
        <v>775</v>
      </c>
      <c r="C117" s="151">
        <f t="shared" si="7"/>
        <v>5.3819444444444446</v>
      </c>
    </row>
    <row r="118" spans="1:5" x14ac:dyDescent="0.25">
      <c r="A118" t="s">
        <v>320</v>
      </c>
      <c r="B118" s="150">
        <v>757</v>
      </c>
      <c r="C118" s="151">
        <f t="shared" si="7"/>
        <v>5.2569444444444446</v>
      </c>
    </row>
    <row r="119" spans="1:5" x14ac:dyDescent="0.25">
      <c r="A119" t="s">
        <v>320</v>
      </c>
      <c r="B119" s="150">
        <v>715</v>
      </c>
      <c r="C119" s="151">
        <f t="shared" si="7"/>
        <v>4.9652777777777777</v>
      </c>
    </row>
    <row r="120" spans="1:5" x14ac:dyDescent="0.25">
      <c r="A120" t="s">
        <v>320</v>
      </c>
      <c r="B120" s="150">
        <v>713</v>
      </c>
      <c r="C120" s="151">
        <f t="shared" si="7"/>
        <v>4.9513888888888893</v>
      </c>
    </row>
    <row r="121" spans="1:5" x14ac:dyDescent="0.25">
      <c r="A121" t="s">
        <v>320</v>
      </c>
      <c r="B121" s="150">
        <v>707</v>
      </c>
      <c r="C121" s="151">
        <f t="shared" si="7"/>
        <v>4.9097222222222223</v>
      </c>
    </row>
    <row r="122" spans="1:5" hidden="1" x14ac:dyDescent="0.25">
      <c r="A122" t="s">
        <v>320</v>
      </c>
      <c r="B122" s="150"/>
      <c r="C122" s="151">
        <f t="shared" si="7"/>
        <v>0</v>
      </c>
    </row>
    <row r="123" spans="1:5" x14ac:dyDescent="0.25">
      <c r="A123" t="s">
        <v>320</v>
      </c>
      <c r="B123" s="150">
        <v>674</v>
      </c>
      <c r="C123" s="151">
        <f t="shared" si="7"/>
        <v>4.6805555555555554</v>
      </c>
    </row>
    <row r="124" spans="1:5" x14ac:dyDescent="0.25">
      <c r="A124" t="s">
        <v>320</v>
      </c>
      <c r="B124" s="150">
        <v>659</v>
      </c>
      <c r="C124" s="151">
        <f t="shared" si="7"/>
        <v>4.5763888888888893</v>
      </c>
    </row>
    <row r="125" spans="1:5" x14ac:dyDescent="0.25">
      <c r="A125" t="s">
        <v>320</v>
      </c>
      <c r="B125" s="150">
        <v>652</v>
      </c>
      <c r="C125" s="151">
        <f t="shared" si="7"/>
        <v>4.5277777777777777</v>
      </c>
    </row>
    <row r="126" spans="1:5" x14ac:dyDescent="0.25">
      <c r="A126" t="s">
        <v>320</v>
      </c>
      <c r="B126" s="126">
        <v>617</v>
      </c>
      <c r="C126" s="151">
        <f t="shared" si="7"/>
        <v>4.2847222222222223</v>
      </c>
    </row>
    <row r="127" spans="1:5" x14ac:dyDescent="0.25">
      <c r="A127" s="72" t="s">
        <v>320</v>
      </c>
      <c r="B127" s="126">
        <v>607</v>
      </c>
      <c r="C127" s="151">
        <f t="shared" si="7"/>
        <v>4.2152777777777777</v>
      </c>
    </row>
    <row r="128" spans="1:5" x14ac:dyDescent="0.25">
      <c r="A128" s="72"/>
      <c r="B128" s="150"/>
      <c r="C128" s="151"/>
    </row>
    <row r="129" spans="1:3" x14ac:dyDescent="0.25">
      <c r="A129" t="s">
        <v>598</v>
      </c>
      <c r="B129" s="150">
        <v>655</v>
      </c>
      <c r="C129" s="151">
        <f t="shared" si="7"/>
        <v>4.5486111111111107</v>
      </c>
    </row>
    <row r="130" spans="1:3" x14ac:dyDescent="0.25">
      <c r="A130" t="s">
        <v>598</v>
      </c>
      <c r="B130" s="150">
        <v>646</v>
      </c>
      <c r="C130" s="151">
        <f t="shared" si="7"/>
        <v>4.4861111111111107</v>
      </c>
    </row>
    <row r="131" spans="1:3" x14ac:dyDescent="0.25">
      <c r="A131" t="s">
        <v>598</v>
      </c>
      <c r="B131" s="150">
        <v>593</v>
      </c>
      <c r="C131" s="151">
        <f t="shared" ref="C131:C133" si="9">B131/144</f>
        <v>4.1180555555555554</v>
      </c>
    </row>
    <row r="132" spans="1:3" x14ac:dyDescent="0.25">
      <c r="A132" t="s">
        <v>598</v>
      </c>
      <c r="B132" s="150">
        <v>566</v>
      </c>
      <c r="C132" s="151">
        <f t="shared" si="9"/>
        <v>3.9305555555555554</v>
      </c>
    </row>
    <row r="133" spans="1:3" x14ac:dyDescent="0.25">
      <c r="A133" t="s">
        <v>598</v>
      </c>
      <c r="B133" s="150">
        <v>533</v>
      </c>
      <c r="C133" s="151">
        <f t="shared" si="9"/>
        <v>3.7013888888888888</v>
      </c>
    </row>
    <row r="134" spans="1:3" x14ac:dyDescent="0.25">
      <c r="A134" t="s">
        <v>598</v>
      </c>
      <c r="B134" s="150">
        <v>498</v>
      </c>
      <c r="C134" s="151">
        <f t="shared" si="7"/>
        <v>3.4583333333333335</v>
      </c>
    </row>
    <row r="135" spans="1:3" x14ac:dyDescent="0.25">
      <c r="A135" t="s">
        <v>598</v>
      </c>
      <c r="B135" s="126">
        <v>454</v>
      </c>
      <c r="C135" s="151">
        <f t="shared" si="7"/>
        <v>3.1527777777777777</v>
      </c>
    </row>
    <row r="136" spans="1:3" x14ac:dyDescent="0.25">
      <c r="B136" s="150"/>
      <c r="C136" s="151">
        <f t="shared" si="7"/>
        <v>0</v>
      </c>
    </row>
    <row r="137" spans="1:3" x14ac:dyDescent="0.25">
      <c r="A137" t="s">
        <v>611</v>
      </c>
      <c r="B137" s="72">
        <v>535</v>
      </c>
      <c r="C137" s="151">
        <f t="shared" si="7"/>
        <v>3.7152777777777777</v>
      </c>
    </row>
    <row r="138" spans="1:3" x14ac:dyDescent="0.25">
      <c r="A138" t="s">
        <v>611</v>
      </c>
      <c r="B138" s="72">
        <v>533</v>
      </c>
      <c r="C138" s="151">
        <f t="shared" si="7"/>
        <v>3.7013888888888888</v>
      </c>
    </row>
    <row r="139" spans="1:3" x14ac:dyDescent="0.25">
      <c r="A139" t="s">
        <v>611</v>
      </c>
      <c r="B139" s="72">
        <v>496</v>
      </c>
      <c r="C139" s="151">
        <f t="shared" ref="C139:C144" si="10">B139/144</f>
        <v>3.4444444444444446</v>
      </c>
    </row>
    <row r="140" spans="1:3" x14ac:dyDescent="0.25">
      <c r="A140" t="s">
        <v>611</v>
      </c>
      <c r="B140" s="72">
        <v>490</v>
      </c>
      <c r="C140" s="151">
        <f t="shared" si="10"/>
        <v>3.4027777777777777</v>
      </c>
    </row>
    <row r="141" spans="1:3" x14ac:dyDescent="0.25">
      <c r="A141" t="s">
        <v>611</v>
      </c>
      <c r="B141" s="150">
        <v>469</v>
      </c>
      <c r="C141" s="151">
        <f t="shared" si="10"/>
        <v>3.2569444444444446</v>
      </c>
    </row>
    <row r="142" spans="1:3" x14ac:dyDescent="0.25">
      <c r="A142" t="s">
        <v>611</v>
      </c>
      <c r="B142" s="150">
        <v>457</v>
      </c>
      <c r="C142" s="151">
        <f t="shared" si="10"/>
        <v>3.1736111111111112</v>
      </c>
    </row>
    <row r="143" spans="1:3" x14ac:dyDescent="0.25">
      <c r="A143" t="s">
        <v>611</v>
      </c>
      <c r="B143" s="126">
        <v>270</v>
      </c>
      <c r="C143" s="151">
        <f t="shared" si="10"/>
        <v>1.875</v>
      </c>
    </row>
    <row r="144" spans="1:3" x14ac:dyDescent="0.25">
      <c r="A144" t="s">
        <v>611</v>
      </c>
      <c r="B144" s="126">
        <v>255</v>
      </c>
      <c r="C144" s="151">
        <f t="shared" si="10"/>
        <v>1.7708333333333333</v>
      </c>
    </row>
    <row r="145" spans="1:8" x14ac:dyDescent="0.25">
      <c r="B145" s="150"/>
      <c r="C145" s="151">
        <f t="shared" si="7"/>
        <v>0</v>
      </c>
    </row>
    <row r="146" spans="1:8" x14ac:dyDescent="0.25">
      <c r="A146" t="s">
        <v>662</v>
      </c>
      <c r="B146" s="150"/>
      <c r="C146" s="151">
        <f t="shared" si="7"/>
        <v>0</v>
      </c>
      <c r="F146" s="154">
        <v>535</v>
      </c>
      <c r="G146" s="155">
        <f>F146/144</f>
        <v>3.7152777777777777</v>
      </c>
    </row>
    <row r="147" spans="1:8" x14ac:dyDescent="0.25">
      <c r="A147" t="s">
        <v>662</v>
      </c>
      <c r="B147" s="150"/>
      <c r="C147" s="151">
        <f t="shared" si="7"/>
        <v>0</v>
      </c>
      <c r="F147" s="154">
        <v>533</v>
      </c>
      <c r="G147" s="155">
        <f t="shared" ref="G147:G152" si="11">F147/144</f>
        <v>3.7013888888888888</v>
      </c>
    </row>
    <row r="148" spans="1:8" x14ac:dyDescent="0.25">
      <c r="A148" t="s">
        <v>662</v>
      </c>
      <c r="B148" s="126"/>
      <c r="C148" s="151">
        <f t="shared" si="7"/>
        <v>0</v>
      </c>
      <c r="F148" s="154">
        <v>496</v>
      </c>
      <c r="G148" s="155">
        <f t="shared" si="11"/>
        <v>3.4444444444444446</v>
      </c>
    </row>
    <row r="149" spans="1:8" x14ac:dyDescent="0.25">
      <c r="A149" t="s">
        <v>662</v>
      </c>
      <c r="B149" s="126"/>
      <c r="C149" s="151">
        <f t="shared" ref="C149:C152" si="12">B149/144</f>
        <v>0</v>
      </c>
      <c r="F149" s="154">
        <v>469</v>
      </c>
      <c r="G149" s="155">
        <f t="shared" si="11"/>
        <v>3.2569444444444446</v>
      </c>
    </row>
    <row r="150" spans="1:8" x14ac:dyDescent="0.25">
      <c r="A150" t="s">
        <v>662</v>
      </c>
      <c r="B150" s="126"/>
      <c r="C150" s="151">
        <f t="shared" si="12"/>
        <v>0</v>
      </c>
      <c r="F150" s="154">
        <v>457</v>
      </c>
      <c r="G150" s="155">
        <f t="shared" si="11"/>
        <v>3.1736111111111112</v>
      </c>
    </row>
    <row r="151" spans="1:8" x14ac:dyDescent="0.25">
      <c r="A151" t="s">
        <v>662</v>
      </c>
      <c r="B151" s="126"/>
      <c r="C151" s="151">
        <f t="shared" si="12"/>
        <v>0</v>
      </c>
      <c r="F151" s="154">
        <v>270</v>
      </c>
      <c r="G151" s="155">
        <f t="shared" si="11"/>
        <v>1.875</v>
      </c>
    </row>
    <row r="152" spans="1:8" x14ac:dyDescent="0.25">
      <c r="A152" t="s">
        <v>662</v>
      </c>
      <c r="B152" s="126"/>
      <c r="C152" s="151">
        <f t="shared" si="12"/>
        <v>0</v>
      </c>
      <c r="F152" s="154">
        <v>255</v>
      </c>
      <c r="G152" s="155">
        <f t="shared" si="11"/>
        <v>1.7708333333333333</v>
      </c>
    </row>
    <row r="153" spans="1:8" x14ac:dyDescent="0.25">
      <c r="B153" s="150"/>
      <c r="C153" s="151"/>
    </row>
    <row r="154" spans="1:8" x14ac:dyDescent="0.25">
      <c r="A154" s="72" t="s">
        <v>14</v>
      </c>
      <c r="B154" s="150">
        <v>403</v>
      </c>
      <c r="C154" s="151">
        <f t="shared" si="7"/>
        <v>2.7986111111111112</v>
      </c>
      <c r="H154" s="72"/>
    </row>
    <row r="155" spans="1:8" x14ac:dyDescent="0.25">
      <c r="A155" s="72" t="s">
        <v>14</v>
      </c>
      <c r="B155" s="150">
        <v>387</v>
      </c>
      <c r="C155" s="151">
        <f t="shared" si="7"/>
        <v>2.6875</v>
      </c>
      <c r="H155" s="72"/>
    </row>
    <row r="156" spans="1:8" x14ac:dyDescent="0.25">
      <c r="A156" s="72" t="s">
        <v>14</v>
      </c>
      <c r="B156" s="150">
        <v>356</v>
      </c>
      <c r="C156" s="151">
        <f t="shared" si="7"/>
        <v>2.4722222222222223</v>
      </c>
      <c r="H156" s="72"/>
    </row>
    <row r="157" spans="1:8" x14ac:dyDescent="0.25">
      <c r="A157" s="72" t="s">
        <v>14</v>
      </c>
      <c r="B157" s="150"/>
      <c r="C157" s="151">
        <f t="shared" si="7"/>
        <v>0</v>
      </c>
      <c r="H157" s="72"/>
    </row>
    <row r="158" spans="1:8" x14ac:dyDescent="0.25">
      <c r="A158" s="72" t="s">
        <v>14</v>
      </c>
      <c r="B158" s="150"/>
      <c r="C158" s="151">
        <f t="shared" si="7"/>
        <v>0</v>
      </c>
      <c r="H158" s="72"/>
    </row>
    <row r="159" spans="1:8" x14ac:dyDescent="0.25">
      <c r="A159" s="72" t="s">
        <v>14</v>
      </c>
      <c r="B159" s="126"/>
      <c r="C159" s="151">
        <f t="shared" si="7"/>
        <v>0</v>
      </c>
      <c r="H159" s="72"/>
    </row>
    <row r="160" spans="1:8" x14ac:dyDescent="0.25">
      <c r="A160" s="72" t="s">
        <v>14</v>
      </c>
      <c r="B160" s="126"/>
      <c r="C160" s="151">
        <f t="shared" si="7"/>
        <v>0</v>
      </c>
      <c r="H160" s="72"/>
    </row>
    <row r="161" spans="1:8" x14ac:dyDescent="0.25">
      <c r="A161" s="72"/>
      <c r="B161" s="150"/>
      <c r="C161" s="151">
        <f t="shared" si="7"/>
        <v>0</v>
      </c>
      <c r="H161" s="72"/>
    </row>
    <row r="162" spans="1:8" x14ac:dyDescent="0.25">
      <c r="A162" t="s">
        <v>11</v>
      </c>
      <c r="B162" s="150">
        <v>570</v>
      </c>
      <c r="C162" s="151">
        <f t="shared" si="7"/>
        <v>3.9583333333333335</v>
      </c>
    </row>
    <row r="163" spans="1:8" x14ac:dyDescent="0.25">
      <c r="A163" t="s">
        <v>11</v>
      </c>
      <c r="B163" s="150">
        <v>549</v>
      </c>
      <c r="C163" s="151">
        <f t="shared" ref="C163:C214" si="13">B163/144</f>
        <v>3.8125</v>
      </c>
    </row>
    <row r="164" spans="1:8" x14ac:dyDescent="0.25">
      <c r="A164" t="s">
        <v>11</v>
      </c>
      <c r="B164" s="150">
        <v>535</v>
      </c>
      <c r="C164" s="151">
        <f t="shared" si="13"/>
        <v>3.7152777777777777</v>
      </c>
    </row>
    <row r="165" spans="1:8" x14ac:dyDescent="0.25">
      <c r="A165" t="s">
        <v>11</v>
      </c>
      <c r="B165" s="150">
        <v>527</v>
      </c>
      <c r="C165" s="151">
        <f t="shared" si="13"/>
        <v>3.6597222222222223</v>
      </c>
    </row>
    <row r="166" spans="1:8" x14ac:dyDescent="0.25">
      <c r="A166" t="s">
        <v>11</v>
      </c>
      <c r="B166" s="150">
        <v>526</v>
      </c>
      <c r="C166" s="151">
        <f t="shared" si="13"/>
        <v>3.6527777777777777</v>
      </c>
    </row>
    <row r="167" spans="1:8" x14ac:dyDescent="0.25">
      <c r="A167" t="s">
        <v>11</v>
      </c>
      <c r="B167" s="150">
        <v>522</v>
      </c>
      <c r="C167" s="151">
        <f t="shared" si="13"/>
        <v>3.625</v>
      </c>
    </row>
    <row r="168" spans="1:8" x14ac:dyDescent="0.25">
      <c r="A168" t="s">
        <v>11</v>
      </c>
      <c r="B168" s="150">
        <v>462</v>
      </c>
      <c r="C168" s="151">
        <f t="shared" ref="C168:C171" si="14">B168/144</f>
        <v>3.2083333333333335</v>
      </c>
    </row>
    <row r="169" spans="1:8" x14ac:dyDescent="0.25">
      <c r="A169" t="s">
        <v>11</v>
      </c>
      <c r="B169" s="150">
        <v>430</v>
      </c>
      <c r="C169" s="151">
        <f t="shared" si="14"/>
        <v>2.9861111111111112</v>
      </c>
    </row>
    <row r="170" spans="1:8" x14ac:dyDescent="0.25">
      <c r="A170" t="s">
        <v>11</v>
      </c>
      <c r="B170" s="150">
        <v>425</v>
      </c>
      <c r="C170" s="151">
        <f t="shared" si="14"/>
        <v>2.9513888888888888</v>
      </c>
    </row>
    <row r="171" spans="1:8" x14ac:dyDescent="0.25">
      <c r="A171" t="s">
        <v>11</v>
      </c>
      <c r="B171" s="150">
        <v>425</v>
      </c>
      <c r="C171" s="151">
        <f t="shared" si="14"/>
        <v>2.9513888888888888</v>
      </c>
    </row>
    <row r="172" spans="1:8" x14ac:dyDescent="0.25">
      <c r="A172" t="s">
        <v>11</v>
      </c>
      <c r="B172" s="126">
        <v>334</v>
      </c>
      <c r="C172" s="151">
        <f t="shared" si="13"/>
        <v>2.3194444444444446</v>
      </c>
    </row>
    <row r="173" spans="1:8" x14ac:dyDescent="0.25">
      <c r="A173" t="s">
        <v>11</v>
      </c>
      <c r="B173" s="126">
        <v>317</v>
      </c>
      <c r="C173" s="151">
        <f t="shared" si="13"/>
        <v>2.2013888888888888</v>
      </c>
    </row>
    <row r="174" spans="1:8" x14ac:dyDescent="0.25">
      <c r="A174" t="s">
        <v>11</v>
      </c>
      <c r="B174" s="126">
        <v>304</v>
      </c>
      <c r="C174" s="151">
        <f t="shared" si="13"/>
        <v>2.1111111111111112</v>
      </c>
    </row>
    <row r="175" spans="1:8" x14ac:dyDescent="0.25">
      <c r="A175" t="s">
        <v>11</v>
      </c>
      <c r="B175" s="126">
        <v>245</v>
      </c>
      <c r="C175" s="151">
        <f t="shared" si="13"/>
        <v>1.7013888888888888</v>
      </c>
    </row>
    <row r="176" spans="1:8" x14ac:dyDescent="0.25">
      <c r="B176" s="150"/>
      <c r="C176" s="151">
        <f t="shared" si="13"/>
        <v>0</v>
      </c>
    </row>
    <row r="177" spans="1:7" x14ac:dyDescent="0.25">
      <c r="A177" t="s">
        <v>321</v>
      </c>
      <c r="B177" s="150"/>
      <c r="C177" s="151">
        <f t="shared" si="13"/>
        <v>0</v>
      </c>
    </row>
    <row r="178" spans="1:7" x14ac:dyDescent="0.25">
      <c r="B178" s="150"/>
      <c r="C178" s="151">
        <f t="shared" si="13"/>
        <v>0</v>
      </c>
    </row>
    <row r="179" spans="1:7" x14ac:dyDescent="0.25">
      <c r="A179" t="s">
        <v>10</v>
      </c>
      <c r="B179" s="150">
        <v>496</v>
      </c>
      <c r="C179" s="151">
        <f t="shared" si="13"/>
        <v>3.4444444444444446</v>
      </c>
    </row>
    <row r="180" spans="1:7" x14ac:dyDescent="0.25">
      <c r="A180" t="s">
        <v>10</v>
      </c>
      <c r="B180" s="126">
        <v>384</v>
      </c>
      <c r="C180" s="151">
        <f t="shared" si="13"/>
        <v>2.6666666666666665</v>
      </c>
    </row>
    <row r="181" spans="1:7" x14ac:dyDescent="0.25">
      <c r="B181" s="150"/>
      <c r="C181" s="151">
        <f t="shared" si="13"/>
        <v>0</v>
      </c>
    </row>
    <row r="182" spans="1:7" x14ac:dyDescent="0.25">
      <c r="A182" t="s">
        <v>322</v>
      </c>
      <c r="B182" s="150"/>
      <c r="C182" s="151">
        <f t="shared" si="13"/>
        <v>0</v>
      </c>
      <c r="F182" s="72">
        <v>384</v>
      </c>
      <c r="G182" s="151">
        <f>F182/144</f>
        <v>2.6666666666666665</v>
      </c>
    </row>
    <row r="183" spans="1:7" x14ac:dyDescent="0.25">
      <c r="A183" t="s">
        <v>322</v>
      </c>
      <c r="B183" s="126"/>
      <c r="C183" s="151">
        <f t="shared" si="13"/>
        <v>0</v>
      </c>
      <c r="G183" s="151">
        <f>F181/144</f>
        <v>0</v>
      </c>
    </row>
    <row r="184" spans="1:7" x14ac:dyDescent="0.25">
      <c r="B184" s="150"/>
      <c r="C184" s="151">
        <f t="shared" si="13"/>
        <v>0</v>
      </c>
    </row>
    <row r="185" spans="1:7" x14ac:dyDescent="0.25">
      <c r="A185" t="s">
        <v>7</v>
      </c>
      <c r="B185" s="150">
        <v>639</v>
      </c>
      <c r="C185" s="151">
        <f t="shared" si="13"/>
        <v>4.4375</v>
      </c>
    </row>
    <row r="186" spans="1:7" x14ac:dyDescent="0.25">
      <c r="A186" t="s">
        <v>7</v>
      </c>
      <c r="B186" s="150">
        <v>630</v>
      </c>
      <c r="C186" s="151">
        <f t="shared" si="13"/>
        <v>4.375</v>
      </c>
    </row>
    <row r="187" spans="1:7" x14ac:dyDescent="0.25">
      <c r="A187" t="s">
        <v>7</v>
      </c>
      <c r="B187" s="126">
        <v>353</v>
      </c>
      <c r="C187" s="151">
        <f t="shared" si="13"/>
        <v>2.4513888888888888</v>
      </c>
    </row>
    <row r="188" spans="1:7" x14ac:dyDescent="0.25">
      <c r="B188" s="150"/>
      <c r="C188" s="151"/>
    </row>
    <row r="189" spans="1:7" x14ac:dyDescent="0.25">
      <c r="A189" t="s">
        <v>5</v>
      </c>
      <c r="B189" s="150">
        <v>687</v>
      </c>
      <c r="C189" s="151">
        <f t="shared" si="13"/>
        <v>4.770833333333333</v>
      </c>
    </row>
    <row r="190" spans="1:7" x14ac:dyDescent="0.25">
      <c r="A190" t="s">
        <v>5</v>
      </c>
      <c r="B190" s="150">
        <v>683</v>
      </c>
      <c r="C190" s="151">
        <f t="shared" si="13"/>
        <v>4.7430555555555554</v>
      </c>
    </row>
    <row r="191" spans="1:7" x14ac:dyDescent="0.25">
      <c r="A191" t="s">
        <v>5</v>
      </c>
      <c r="B191" s="150">
        <v>676</v>
      </c>
      <c r="C191" s="151">
        <f t="shared" si="13"/>
        <v>4.6944444444444446</v>
      </c>
    </row>
    <row r="192" spans="1:7" x14ac:dyDescent="0.25">
      <c r="A192" t="s">
        <v>5</v>
      </c>
      <c r="B192" s="150">
        <v>647</v>
      </c>
      <c r="C192" s="151">
        <f t="shared" si="13"/>
        <v>4.4930555555555554</v>
      </c>
    </row>
    <row r="193" spans="1:7" x14ac:dyDescent="0.25">
      <c r="A193" t="s">
        <v>5</v>
      </c>
      <c r="B193" s="150">
        <v>590</v>
      </c>
      <c r="C193" s="151">
        <f t="shared" si="13"/>
        <v>4.0972222222222223</v>
      </c>
    </row>
    <row r="194" spans="1:7" x14ac:dyDescent="0.25">
      <c r="A194" t="s">
        <v>5</v>
      </c>
      <c r="B194" s="150">
        <v>585</v>
      </c>
      <c r="C194" s="151">
        <f t="shared" si="13"/>
        <v>4.0625</v>
      </c>
    </row>
    <row r="195" spans="1:7" x14ac:dyDescent="0.25">
      <c r="A195" t="s">
        <v>5</v>
      </c>
      <c r="B195" s="150">
        <v>543</v>
      </c>
      <c r="C195" s="151">
        <f t="shared" si="13"/>
        <v>3.7708333333333335</v>
      </c>
    </row>
    <row r="196" spans="1:7" x14ac:dyDescent="0.25">
      <c r="A196" t="s">
        <v>5</v>
      </c>
      <c r="B196" s="150">
        <v>526</v>
      </c>
      <c r="C196" s="151">
        <f t="shared" si="13"/>
        <v>3.6527777777777777</v>
      </c>
    </row>
    <row r="197" spans="1:7" x14ac:dyDescent="0.25">
      <c r="A197" t="s">
        <v>5</v>
      </c>
      <c r="B197" s="126">
        <v>505</v>
      </c>
      <c r="C197" s="151">
        <f t="shared" si="13"/>
        <v>3.5069444444444446</v>
      </c>
    </row>
    <row r="198" spans="1:7" x14ac:dyDescent="0.25">
      <c r="A198" t="s">
        <v>5</v>
      </c>
      <c r="B198" s="126">
        <v>460</v>
      </c>
      <c r="C198" s="151">
        <f t="shared" si="13"/>
        <v>3.1944444444444446</v>
      </c>
    </row>
    <row r="199" spans="1:7" x14ac:dyDescent="0.25">
      <c r="A199" t="s">
        <v>5</v>
      </c>
      <c r="B199" s="126">
        <v>460</v>
      </c>
      <c r="C199" s="151">
        <f t="shared" si="13"/>
        <v>3.1944444444444446</v>
      </c>
    </row>
    <row r="200" spans="1:7" x14ac:dyDescent="0.25">
      <c r="A200" s="72"/>
      <c r="B200" s="150"/>
      <c r="C200" s="151">
        <f t="shared" si="13"/>
        <v>0</v>
      </c>
    </row>
    <row r="201" spans="1:7" x14ac:dyDescent="0.25">
      <c r="A201" s="72" t="s">
        <v>323</v>
      </c>
      <c r="B201" s="150"/>
      <c r="C201" s="151">
        <f t="shared" si="13"/>
        <v>0</v>
      </c>
    </row>
    <row r="202" spans="1:7" x14ac:dyDescent="0.25">
      <c r="A202" s="72" t="s">
        <v>323</v>
      </c>
      <c r="B202" s="150"/>
      <c r="C202" s="151">
        <f t="shared" si="13"/>
        <v>0</v>
      </c>
    </row>
    <row r="203" spans="1:7" x14ac:dyDescent="0.25">
      <c r="A203" s="72" t="s">
        <v>323</v>
      </c>
      <c r="B203" s="126"/>
      <c r="C203" s="151">
        <f t="shared" si="13"/>
        <v>0</v>
      </c>
    </row>
    <row r="204" spans="1:7" x14ac:dyDescent="0.25">
      <c r="A204" s="72"/>
      <c r="B204" s="150"/>
      <c r="C204" s="151"/>
    </row>
    <row r="205" spans="1:7" x14ac:dyDescent="0.25">
      <c r="A205" t="s">
        <v>324</v>
      </c>
      <c r="B205" s="150">
        <v>540</v>
      </c>
      <c r="C205" s="151">
        <f t="shared" si="13"/>
        <v>3.75</v>
      </c>
    </row>
    <row r="206" spans="1:7" x14ac:dyDescent="0.25">
      <c r="B206" s="126">
        <v>477</v>
      </c>
      <c r="C206" s="151">
        <f t="shared" si="13"/>
        <v>3.3125</v>
      </c>
    </row>
    <row r="207" spans="1:7" x14ac:dyDescent="0.25">
      <c r="B207" s="150"/>
      <c r="C207" s="151"/>
    </row>
    <row r="208" spans="1:7" x14ac:dyDescent="0.25">
      <c r="A208" t="s">
        <v>633</v>
      </c>
      <c r="B208" s="150">
        <v>486</v>
      </c>
      <c r="C208" s="151">
        <f>B208/144</f>
        <v>3.375</v>
      </c>
      <c r="G208" s="151">
        <f>F208/144</f>
        <v>0</v>
      </c>
    </row>
    <row r="209" spans="1:7" x14ac:dyDescent="0.25">
      <c r="A209" t="s">
        <v>633</v>
      </c>
      <c r="B209" s="150"/>
      <c r="C209" s="151">
        <f>B209/144</f>
        <v>0</v>
      </c>
      <c r="G209" s="151">
        <f t="shared" ref="G209:G214" si="15">F209/144</f>
        <v>0</v>
      </c>
    </row>
    <row r="210" spans="1:7" x14ac:dyDescent="0.25">
      <c r="B210" s="150"/>
      <c r="C210" s="151"/>
      <c r="E210" s="151"/>
      <c r="G210" s="151">
        <f t="shared" si="15"/>
        <v>0</v>
      </c>
    </row>
    <row r="211" spans="1:7" x14ac:dyDescent="0.25">
      <c r="A211" t="s">
        <v>608</v>
      </c>
      <c r="B211" s="150">
        <v>645</v>
      </c>
      <c r="C211" s="151">
        <f t="shared" si="13"/>
        <v>4.479166666666667</v>
      </c>
      <c r="G211" s="151">
        <f t="shared" si="15"/>
        <v>0</v>
      </c>
    </row>
    <row r="212" spans="1:7" x14ac:dyDescent="0.25">
      <c r="A212" t="s">
        <v>608</v>
      </c>
      <c r="B212" s="150">
        <v>617</v>
      </c>
      <c r="C212" s="151">
        <f t="shared" si="13"/>
        <v>4.2847222222222223</v>
      </c>
      <c r="G212" s="151">
        <f t="shared" si="15"/>
        <v>0</v>
      </c>
    </row>
    <row r="213" spans="1:7" x14ac:dyDescent="0.25">
      <c r="A213" t="s">
        <v>608</v>
      </c>
      <c r="B213" s="126">
        <v>550</v>
      </c>
      <c r="C213" s="151">
        <f t="shared" si="13"/>
        <v>3.8194444444444446</v>
      </c>
      <c r="G213" s="151">
        <f t="shared" si="15"/>
        <v>0</v>
      </c>
    </row>
    <row r="214" spans="1:7" x14ac:dyDescent="0.25">
      <c r="A214" t="s">
        <v>608</v>
      </c>
      <c r="B214" s="126">
        <v>486</v>
      </c>
      <c r="C214" s="151">
        <f t="shared" si="13"/>
        <v>3.375</v>
      </c>
      <c r="G214" s="151">
        <f t="shared" si="15"/>
        <v>0</v>
      </c>
    </row>
  </sheetData>
  <phoneticPr fontId="43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41D-A1AE-4E86-9ACF-857475733E06}">
  <dimension ref="A1:C63"/>
  <sheetViews>
    <sheetView topLeftCell="A33" workbookViewId="0">
      <selection activeCell="A2" sqref="A2:C64"/>
    </sheetView>
  </sheetViews>
  <sheetFormatPr defaultRowHeight="15" x14ac:dyDescent="0.25"/>
  <sheetData>
    <row r="1" spans="1:3" x14ac:dyDescent="0.25">
      <c r="A1" s="38" t="s">
        <v>702</v>
      </c>
    </row>
    <row r="2" spans="1:3" x14ac:dyDescent="0.25">
      <c r="A2" t="s">
        <v>704</v>
      </c>
    </row>
    <row r="3" spans="1:3" x14ac:dyDescent="0.25">
      <c r="C3" t="s">
        <v>725</v>
      </c>
    </row>
    <row r="4" spans="1:3" x14ac:dyDescent="0.25">
      <c r="A4" t="s">
        <v>703</v>
      </c>
      <c r="B4">
        <v>244</v>
      </c>
      <c r="C4" s="85">
        <f>B4/72</f>
        <v>3.3888888888888888</v>
      </c>
    </row>
    <row r="5" spans="1:3" x14ac:dyDescent="0.25">
      <c r="C5" s="85"/>
    </row>
    <row r="6" spans="1:3" x14ac:dyDescent="0.25">
      <c r="A6" t="s">
        <v>705</v>
      </c>
      <c r="B6">
        <v>275</v>
      </c>
      <c r="C6" s="85">
        <f t="shared" ref="C6:C63" si="0">B6/72</f>
        <v>3.8194444444444446</v>
      </c>
    </row>
    <row r="7" spans="1:3" x14ac:dyDescent="0.25">
      <c r="C7" s="85"/>
    </row>
    <row r="8" spans="1:3" x14ac:dyDescent="0.25">
      <c r="A8" t="s">
        <v>706</v>
      </c>
      <c r="B8">
        <v>309</v>
      </c>
      <c r="C8" s="85">
        <f t="shared" si="0"/>
        <v>4.291666666666667</v>
      </c>
    </row>
    <row r="9" spans="1:3" x14ac:dyDescent="0.25">
      <c r="B9">
        <v>295</v>
      </c>
      <c r="C9" s="85">
        <f t="shared" si="0"/>
        <v>4.0972222222222223</v>
      </c>
    </row>
    <row r="10" spans="1:3" x14ac:dyDescent="0.25">
      <c r="B10">
        <v>291</v>
      </c>
      <c r="C10" s="85">
        <f t="shared" si="0"/>
        <v>4.041666666666667</v>
      </c>
    </row>
    <row r="11" spans="1:3" x14ac:dyDescent="0.25">
      <c r="B11">
        <v>238</v>
      </c>
      <c r="C11" s="85">
        <f t="shared" si="0"/>
        <v>3.3055555555555554</v>
      </c>
    </row>
    <row r="12" spans="1:3" x14ac:dyDescent="0.25">
      <c r="B12" s="73">
        <v>117</v>
      </c>
      <c r="C12" s="85">
        <f t="shared" si="0"/>
        <v>1.625</v>
      </c>
    </row>
    <row r="13" spans="1:3" x14ac:dyDescent="0.25">
      <c r="C13" s="85"/>
    </row>
    <row r="14" spans="1:3" x14ac:dyDescent="0.25">
      <c r="A14" t="s">
        <v>707</v>
      </c>
      <c r="B14">
        <v>298</v>
      </c>
      <c r="C14" s="85">
        <f t="shared" si="0"/>
        <v>4.1388888888888893</v>
      </c>
    </row>
    <row r="15" spans="1:3" x14ac:dyDescent="0.25">
      <c r="B15">
        <v>276</v>
      </c>
      <c r="C15" s="85">
        <f t="shared" si="0"/>
        <v>3.8333333333333335</v>
      </c>
    </row>
    <row r="16" spans="1:3" x14ac:dyDescent="0.25">
      <c r="C16" s="85"/>
    </row>
    <row r="17" spans="1:3" x14ac:dyDescent="0.25">
      <c r="A17" t="s">
        <v>708</v>
      </c>
      <c r="B17">
        <v>329</v>
      </c>
      <c r="C17" s="85">
        <f t="shared" si="0"/>
        <v>4.5694444444444446</v>
      </c>
    </row>
    <row r="18" spans="1:3" x14ac:dyDescent="0.25">
      <c r="B18">
        <v>294</v>
      </c>
      <c r="C18" s="85">
        <f t="shared" si="0"/>
        <v>4.083333333333333</v>
      </c>
    </row>
    <row r="19" spans="1:3" x14ac:dyDescent="0.25">
      <c r="B19">
        <v>278</v>
      </c>
      <c r="C19" s="85">
        <f t="shared" si="0"/>
        <v>3.8611111111111112</v>
      </c>
    </row>
    <row r="20" spans="1:3" x14ac:dyDescent="0.25">
      <c r="B20">
        <v>261</v>
      </c>
      <c r="C20" s="85">
        <f t="shared" si="0"/>
        <v>3.625</v>
      </c>
    </row>
    <row r="21" spans="1:3" x14ac:dyDescent="0.25">
      <c r="B21">
        <v>256</v>
      </c>
      <c r="C21" s="85">
        <f t="shared" si="0"/>
        <v>3.5555555555555554</v>
      </c>
    </row>
    <row r="22" spans="1:3" x14ac:dyDescent="0.25">
      <c r="B22">
        <v>236</v>
      </c>
      <c r="C22" s="85">
        <f t="shared" si="0"/>
        <v>3.2777777777777777</v>
      </c>
    </row>
    <row r="23" spans="1:3" x14ac:dyDescent="0.25">
      <c r="B23">
        <v>233</v>
      </c>
      <c r="C23" s="85">
        <f t="shared" si="0"/>
        <v>3.2361111111111112</v>
      </c>
    </row>
    <row r="24" spans="1:3" x14ac:dyDescent="0.25">
      <c r="B24" s="73">
        <v>165</v>
      </c>
      <c r="C24" s="85">
        <f t="shared" si="0"/>
        <v>2.2916666666666665</v>
      </c>
    </row>
    <row r="25" spans="1:3" x14ac:dyDescent="0.25">
      <c r="C25" s="85"/>
    </row>
    <row r="26" spans="1:3" x14ac:dyDescent="0.25">
      <c r="A26" t="s">
        <v>709</v>
      </c>
      <c r="B26">
        <v>275</v>
      </c>
      <c r="C26" s="85">
        <f t="shared" si="0"/>
        <v>3.8194444444444446</v>
      </c>
    </row>
    <row r="27" spans="1:3" x14ac:dyDescent="0.25">
      <c r="B27">
        <v>242</v>
      </c>
      <c r="C27" s="85">
        <f t="shared" si="0"/>
        <v>3.3611111111111112</v>
      </c>
    </row>
    <row r="28" spans="1:3" x14ac:dyDescent="0.25">
      <c r="B28">
        <v>239</v>
      </c>
      <c r="C28" s="85">
        <f t="shared" si="0"/>
        <v>3.3194444444444446</v>
      </c>
    </row>
    <row r="29" spans="1:3" x14ac:dyDescent="0.25">
      <c r="B29">
        <v>227</v>
      </c>
      <c r="C29" s="85">
        <f t="shared" si="0"/>
        <v>3.1527777777777777</v>
      </c>
    </row>
    <row r="30" spans="1:3" x14ac:dyDescent="0.25">
      <c r="B30" s="73">
        <v>208</v>
      </c>
      <c r="C30" s="85">
        <f t="shared" si="0"/>
        <v>2.8888888888888888</v>
      </c>
    </row>
    <row r="31" spans="1:3" x14ac:dyDescent="0.25">
      <c r="C31" s="85"/>
    </row>
    <row r="32" spans="1:3" x14ac:dyDescent="0.25">
      <c r="A32" t="s">
        <v>711</v>
      </c>
      <c r="B32">
        <v>282</v>
      </c>
      <c r="C32" s="85">
        <f t="shared" si="0"/>
        <v>3.9166666666666665</v>
      </c>
    </row>
    <row r="33" spans="1:3" x14ac:dyDescent="0.25">
      <c r="B33">
        <v>212</v>
      </c>
      <c r="C33" s="85">
        <f t="shared" si="0"/>
        <v>2.9444444444444446</v>
      </c>
    </row>
    <row r="34" spans="1:3" x14ac:dyDescent="0.25">
      <c r="B34" s="73">
        <v>113</v>
      </c>
      <c r="C34" s="85">
        <f t="shared" si="0"/>
        <v>1.5694444444444444</v>
      </c>
    </row>
    <row r="35" spans="1:3" x14ac:dyDescent="0.25">
      <c r="C35" s="85"/>
    </row>
    <row r="36" spans="1:3" x14ac:dyDescent="0.25">
      <c r="A36" t="s">
        <v>712</v>
      </c>
      <c r="B36">
        <v>256</v>
      </c>
      <c r="C36" s="85">
        <f t="shared" si="0"/>
        <v>3.5555555555555554</v>
      </c>
    </row>
    <row r="37" spans="1:3" x14ac:dyDescent="0.25">
      <c r="B37">
        <v>228</v>
      </c>
      <c r="C37" s="85">
        <f t="shared" si="0"/>
        <v>3.1666666666666665</v>
      </c>
    </row>
    <row r="38" spans="1:3" x14ac:dyDescent="0.25">
      <c r="B38" s="73">
        <v>193</v>
      </c>
      <c r="C38" s="85">
        <f t="shared" si="0"/>
        <v>2.6805555555555554</v>
      </c>
    </row>
    <row r="39" spans="1:3" x14ac:dyDescent="0.25">
      <c r="C39" s="85">
        <f t="shared" si="0"/>
        <v>0</v>
      </c>
    </row>
    <row r="40" spans="1:3" x14ac:dyDescent="0.25">
      <c r="A40" t="s">
        <v>713</v>
      </c>
      <c r="B40">
        <v>221</v>
      </c>
      <c r="C40" s="85">
        <f t="shared" si="0"/>
        <v>3.0694444444444446</v>
      </c>
    </row>
    <row r="41" spans="1:3" x14ac:dyDescent="0.25">
      <c r="B41">
        <v>211</v>
      </c>
      <c r="C41" s="85">
        <f t="shared" si="0"/>
        <v>2.9305555555555554</v>
      </c>
    </row>
    <row r="42" spans="1:3" x14ac:dyDescent="0.25">
      <c r="B42" s="73">
        <v>158</v>
      </c>
      <c r="C42" s="85">
        <f t="shared" si="0"/>
        <v>2.1944444444444446</v>
      </c>
    </row>
    <row r="43" spans="1:3" x14ac:dyDescent="0.25">
      <c r="C43" s="85"/>
    </row>
    <row r="44" spans="1:3" x14ac:dyDescent="0.25">
      <c r="A44" t="s">
        <v>714</v>
      </c>
      <c r="B44">
        <v>326</v>
      </c>
      <c r="C44" s="85">
        <f t="shared" si="0"/>
        <v>4.5277777777777777</v>
      </c>
    </row>
    <row r="45" spans="1:3" x14ac:dyDescent="0.25">
      <c r="B45">
        <v>284</v>
      </c>
      <c r="C45" s="85">
        <f t="shared" si="0"/>
        <v>3.9444444444444446</v>
      </c>
    </row>
    <row r="46" spans="1:3" x14ac:dyDescent="0.25">
      <c r="B46">
        <v>205</v>
      </c>
      <c r="C46" s="85">
        <f t="shared" si="0"/>
        <v>2.8472222222222223</v>
      </c>
    </row>
    <row r="47" spans="1:3" x14ac:dyDescent="0.25">
      <c r="B47" s="73">
        <v>113</v>
      </c>
      <c r="C47" s="85">
        <f t="shared" si="0"/>
        <v>1.5694444444444444</v>
      </c>
    </row>
    <row r="48" spans="1:3" x14ac:dyDescent="0.25">
      <c r="C48" s="85"/>
    </row>
    <row r="49" spans="1:3" x14ac:dyDescent="0.25">
      <c r="A49" t="s">
        <v>710</v>
      </c>
      <c r="B49">
        <v>241</v>
      </c>
      <c r="C49" s="85">
        <f t="shared" si="0"/>
        <v>3.3472222222222223</v>
      </c>
    </row>
    <row r="50" spans="1:3" x14ac:dyDescent="0.25">
      <c r="B50">
        <v>234</v>
      </c>
      <c r="C50" s="85">
        <f t="shared" si="0"/>
        <v>3.25</v>
      </c>
    </row>
    <row r="51" spans="1:3" x14ac:dyDescent="0.25">
      <c r="B51">
        <v>221</v>
      </c>
      <c r="C51" s="85">
        <f t="shared" si="0"/>
        <v>3.0694444444444446</v>
      </c>
    </row>
    <row r="52" spans="1:3" x14ac:dyDescent="0.25">
      <c r="B52">
        <v>179</v>
      </c>
      <c r="C52" s="85">
        <f t="shared" si="0"/>
        <v>2.4861111111111112</v>
      </c>
    </row>
    <row r="53" spans="1:3" x14ac:dyDescent="0.25">
      <c r="B53" s="73">
        <v>157</v>
      </c>
      <c r="C53" s="85">
        <f t="shared" si="0"/>
        <v>2.1805555555555554</v>
      </c>
    </row>
    <row r="54" spans="1:3" x14ac:dyDescent="0.25">
      <c r="C54" s="85"/>
    </row>
    <row r="55" spans="1:3" x14ac:dyDescent="0.25">
      <c r="A55" t="s">
        <v>715</v>
      </c>
      <c r="B55">
        <v>372</v>
      </c>
      <c r="C55" s="85">
        <f t="shared" si="0"/>
        <v>5.166666666666667</v>
      </c>
    </row>
    <row r="56" spans="1:3" x14ac:dyDescent="0.25">
      <c r="C56" s="85"/>
    </row>
    <row r="57" spans="1:3" x14ac:dyDescent="0.25">
      <c r="A57" t="s">
        <v>716</v>
      </c>
      <c r="B57">
        <v>386</v>
      </c>
      <c r="C57" s="85">
        <f t="shared" si="0"/>
        <v>5.3611111111111107</v>
      </c>
    </row>
    <row r="58" spans="1:3" x14ac:dyDescent="0.25">
      <c r="B58">
        <v>362</v>
      </c>
      <c r="C58" s="85">
        <f t="shared" si="0"/>
        <v>5.0277777777777777</v>
      </c>
    </row>
    <row r="59" spans="1:3" x14ac:dyDescent="0.25">
      <c r="B59" s="73">
        <v>337</v>
      </c>
      <c r="C59" s="85">
        <f t="shared" si="0"/>
        <v>4.6805555555555554</v>
      </c>
    </row>
    <row r="60" spans="1:3" x14ac:dyDescent="0.25">
      <c r="C60" s="85"/>
    </row>
    <row r="61" spans="1:3" x14ac:dyDescent="0.25">
      <c r="A61" t="s">
        <v>717</v>
      </c>
      <c r="B61">
        <v>159</v>
      </c>
      <c r="C61" s="85">
        <f t="shared" si="0"/>
        <v>2.2083333333333335</v>
      </c>
    </row>
    <row r="62" spans="1:3" x14ac:dyDescent="0.25">
      <c r="C62" s="85"/>
    </row>
    <row r="63" spans="1:3" x14ac:dyDescent="0.25">
      <c r="A63" t="s">
        <v>718</v>
      </c>
      <c r="B63">
        <v>125</v>
      </c>
      <c r="C63" s="85">
        <f t="shared" si="0"/>
        <v>1.7361111111111112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0400-A852-4111-80B3-BF6C27EE18DD}">
  <dimension ref="A1:G185"/>
  <sheetViews>
    <sheetView topLeftCell="A124" workbookViewId="0">
      <selection activeCell="C149" sqref="C149"/>
    </sheetView>
  </sheetViews>
  <sheetFormatPr defaultRowHeight="15" x14ac:dyDescent="0.25"/>
  <sheetData>
    <row r="1" spans="1:7" ht="18.75" x14ac:dyDescent="0.4">
      <c r="A1" s="135" t="s">
        <v>664</v>
      </c>
      <c r="B1" s="74"/>
      <c r="C1" s="74"/>
    </row>
    <row r="2" spans="1:7" ht="18.75" x14ac:dyDescent="0.4">
      <c r="A2" s="135"/>
      <c r="B2" s="74"/>
      <c r="C2" s="74"/>
    </row>
    <row r="3" spans="1:7" x14ac:dyDescent="0.25">
      <c r="A3" s="74"/>
      <c r="B3" s="74" t="s">
        <v>661</v>
      </c>
      <c r="C3" s="74"/>
      <c r="D3" s="136" t="s">
        <v>635</v>
      </c>
      <c r="E3" s="136"/>
      <c r="F3" s="136" t="s">
        <v>636</v>
      </c>
    </row>
    <row r="4" spans="1:7" x14ac:dyDescent="0.25">
      <c r="A4" s="74" t="s">
        <v>12</v>
      </c>
      <c r="B4" s="74">
        <v>619</v>
      </c>
      <c r="C4" s="88">
        <f>B4/144</f>
        <v>4.2986111111111107</v>
      </c>
      <c r="E4" s="88">
        <f>D4/144</f>
        <v>0</v>
      </c>
      <c r="G4" s="88"/>
    </row>
    <row r="5" spans="1:7" x14ac:dyDescent="0.25">
      <c r="A5" s="74" t="s">
        <v>12</v>
      </c>
      <c r="B5" s="74">
        <v>569</v>
      </c>
      <c r="C5" s="88">
        <f t="shared" ref="C5:C60" si="0">B5/144</f>
        <v>3.9513888888888888</v>
      </c>
      <c r="E5" s="88">
        <f t="shared" ref="E5:E54" si="1">D5/144</f>
        <v>0</v>
      </c>
      <c r="G5" s="88"/>
    </row>
    <row r="6" spans="1:7" x14ac:dyDescent="0.25">
      <c r="A6" s="74" t="s">
        <v>12</v>
      </c>
      <c r="B6" s="74">
        <v>557</v>
      </c>
      <c r="C6" s="88">
        <f t="shared" si="0"/>
        <v>3.8680555555555554</v>
      </c>
      <c r="E6" s="88">
        <f t="shared" si="1"/>
        <v>0</v>
      </c>
      <c r="G6" s="88"/>
    </row>
    <row r="7" spans="1:7" x14ac:dyDescent="0.25">
      <c r="A7" s="74" t="s">
        <v>12</v>
      </c>
      <c r="B7" s="74">
        <v>518</v>
      </c>
      <c r="C7" s="88">
        <f t="shared" si="0"/>
        <v>3.5972222222222223</v>
      </c>
      <c r="E7" s="88">
        <f t="shared" si="1"/>
        <v>0</v>
      </c>
      <c r="G7" s="88"/>
    </row>
    <row r="8" spans="1:7" x14ac:dyDescent="0.25">
      <c r="A8" s="74" t="s">
        <v>12</v>
      </c>
      <c r="B8" s="74">
        <v>496</v>
      </c>
      <c r="C8" s="88">
        <f t="shared" si="0"/>
        <v>3.4444444444444446</v>
      </c>
      <c r="E8" s="88">
        <f t="shared" si="1"/>
        <v>0</v>
      </c>
      <c r="G8" s="88"/>
    </row>
    <row r="9" spans="1:7" x14ac:dyDescent="0.25">
      <c r="A9" s="74" t="s">
        <v>12</v>
      </c>
      <c r="B9" s="74">
        <v>470</v>
      </c>
      <c r="C9" s="88">
        <f t="shared" si="0"/>
        <v>3.2638888888888888</v>
      </c>
      <c r="E9" s="88">
        <f t="shared" si="1"/>
        <v>0</v>
      </c>
      <c r="G9" s="88"/>
    </row>
    <row r="10" spans="1:7" x14ac:dyDescent="0.25">
      <c r="A10" s="74" t="s">
        <v>12</v>
      </c>
      <c r="B10" s="74">
        <v>458</v>
      </c>
      <c r="C10" s="88">
        <f t="shared" si="0"/>
        <v>3.1805555555555554</v>
      </c>
      <c r="E10" s="88">
        <f t="shared" si="1"/>
        <v>0</v>
      </c>
      <c r="G10" s="88"/>
    </row>
    <row r="11" spans="1:7" x14ac:dyDescent="0.25">
      <c r="A11" s="74" t="s">
        <v>12</v>
      </c>
      <c r="B11" s="74">
        <v>449</v>
      </c>
      <c r="C11" s="88">
        <f t="shared" si="0"/>
        <v>3.1180555555555554</v>
      </c>
      <c r="E11" s="88">
        <f t="shared" si="1"/>
        <v>0</v>
      </c>
      <c r="G11" s="88"/>
    </row>
    <row r="12" spans="1:7" x14ac:dyDescent="0.25">
      <c r="A12" s="74" t="s">
        <v>12</v>
      </c>
      <c r="B12" s="73">
        <v>422</v>
      </c>
      <c r="C12" s="88">
        <f t="shared" si="0"/>
        <v>2.9305555555555554</v>
      </c>
      <c r="E12" s="88">
        <f t="shared" si="1"/>
        <v>0</v>
      </c>
      <c r="G12" s="88"/>
    </row>
    <row r="13" spans="1:7" x14ac:dyDescent="0.25">
      <c r="A13" s="74" t="s">
        <v>12</v>
      </c>
      <c r="B13" s="73">
        <v>389</v>
      </c>
      <c r="C13" s="88">
        <f t="shared" si="0"/>
        <v>2.7013888888888888</v>
      </c>
      <c r="E13" s="88">
        <f t="shared" si="1"/>
        <v>0</v>
      </c>
      <c r="G13" s="88"/>
    </row>
    <row r="14" spans="1:7" x14ac:dyDescent="0.25">
      <c r="A14" s="74"/>
      <c r="B14" s="74"/>
      <c r="C14" s="88">
        <f t="shared" si="0"/>
        <v>0</v>
      </c>
      <c r="E14" s="88">
        <f t="shared" si="1"/>
        <v>0</v>
      </c>
      <c r="G14" s="88"/>
    </row>
    <row r="15" spans="1:7" x14ac:dyDescent="0.25">
      <c r="A15" t="s">
        <v>8</v>
      </c>
      <c r="B15" s="74">
        <v>677</v>
      </c>
      <c r="C15" s="88">
        <f t="shared" si="0"/>
        <v>4.7013888888888893</v>
      </c>
      <c r="E15" s="88">
        <f t="shared" si="1"/>
        <v>0</v>
      </c>
      <c r="G15" s="88"/>
    </row>
    <row r="16" spans="1:7" x14ac:dyDescent="0.25">
      <c r="A16" t="s">
        <v>8</v>
      </c>
      <c r="B16" s="74">
        <v>653</v>
      </c>
      <c r="C16" s="88">
        <f t="shared" si="0"/>
        <v>4.5347222222222223</v>
      </c>
      <c r="E16" s="88">
        <f t="shared" si="1"/>
        <v>0</v>
      </c>
      <c r="G16" s="88"/>
    </row>
    <row r="17" spans="1:7" x14ac:dyDescent="0.25">
      <c r="A17" t="s">
        <v>8</v>
      </c>
      <c r="B17" s="74">
        <v>652</v>
      </c>
      <c r="C17" s="88">
        <f t="shared" si="0"/>
        <v>4.5277777777777777</v>
      </c>
      <c r="E17" s="88">
        <f t="shared" si="1"/>
        <v>0</v>
      </c>
      <c r="G17" s="88"/>
    </row>
    <row r="18" spans="1:7" x14ac:dyDescent="0.25">
      <c r="A18" t="s">
        <v>8</v>
      </c>
      <c r="B18" s="74">
        <v>645</v>
      </c>
      <c r="C18" s="88">
        <f t="shared" si="0"/>
        <v>4.479166666666667</v>
      </c>
      <c r="E18" s="88">
        <f t="shared" si="1"/>
        <v>0</v>
      </c>
      <c r="G18" s="88"/>
    </row>
    <row r="19" spans="1:7" x14ac:dyDescent="0.25">
      <c r="A19" t="s">
        <v>8</v>
      </c>
      <c r="B19" s="74">
        <v>620</v>
      </c>
      <c r="C19" s="88">
        <f t="shared" si="0"/>
        <v>4.3055555555555554</v>
      </c>
      <c r="E19" s="88">
        <f t="shared" si="1"/>
        <v>0</v>
      </c>
      <c r="G19" s="88"/>
    </row>
    <row r="20" spans="1:7" x14ac:dyDescent="0.25">
      <c r="A20" t="s">
        <v>8</v>
      </c>
      <c r="B20" s="74">
        <v>599</v>
      </c>
      <c r="C20" s="88">
        <f t="shared" si="0"/>
        <v>4.1597222222222223</v>
      </c>
      <c r="E20" s="88">
        <f t="shared" si="1"/>
        <v>0</v>
      </c>
      <c r="G20" s="88"/>
    </row>
    <row r="21" spans="1:7" x14ac:dyDescent="0.25">
      <c r="A21" t="s">
        <v>8</v>
      </c>
      <c r="B21" s="74">
        <v>591</v>
      </c>
      <c r="C21" s="88">
        <f t="shared" si="0"/>
        <v>4.104166666666667</v>
      </c>
      <c r="E21" s="88">
        <f t="shared" si="1"/>
        <v>0</v>
      </c>
      <c r="G21" s="88"/>
    </row>
    <row r="22" spans="1:7" x14ac:dyDescent="0.25">
      <c r="A22" t="s">
        <v>8</v>
      </c>
      <c r="B22" s="74">
        <v>568</v>
      </c>
      <c r="C22" s="88">
        <f t="shared" si="0"/>
        <v>3.9444444444444446</v>
      </c>
      <c r="E22" s="88">
        <f t="shared" si="1"/>
        <v>0</v>
      </c>
      <c r="G22" s="88"/>
    </row>
    <row r="23" spans="1:7" x14ac:dyDescent="0.25">
      <c r="A23" t="s">
        <v>8</v>
      </c>
      <c r="B23" s="74">
        <v>564</v>
      </c>
      <c r="C23" s="88">
        <f t="shared" si="0"/>
        <v>3.9166666666666665</v>
      </c>
      <c r="E23" s="88">
        <f t="shared" si="1"/>
        <v>0</v>
      </c>
      <c r="G23" s="88"/>
    </row>
    <row r="24" spans="1:7" x14ac:dyDescent="0.25">
      <c r="A24" t="s">
        <v>8</v>
      </c>
      <c r="B24" s="74">
        <v>560</v>
      </c>
      <c r="C24" s="88">
        <f t="shared" si="0"/>
        <v>3.8888888888888888</v>
      </c>
      <c r="E24" s="88">
        <f t="shared" si="1"/>
        <v>0</v>
      </c>
      <c r="G24" s="88"/>
    </row>
    <row r="25" spans="1:7" x14ac:dyDescent="0.25">
      <c r="A25" t="s">
        <v>8</v>
      </c>
      <c r="B25" s="74">
        <v>553</v>
      </c>
      <c r="C25" s="88">
        <f t="shared" si="0"/>
        <v>3.8402777777777777</v>
      </c>
      <c r="E25" s="88">
        <f t="shared" si="1"/>
        <v>0</v>
      </c>
      <c r="G25" s="88"/>
    </row>
    <row r="26" spans="1:7" x14ac:dyDescent="0.25">
      <c r="A26" t="s">
        <v>8</v>
      </c>
      <c r="B26" s="74">
        <v>552</v>
      </c>
      <c r="C26" s="88">
        <f t="shared" si="0"/>
        <v>3.8333333333333335</v>
      </c>
      <c r="E26" s="88">
        <f t="shared" si="1"/>
        <v>0</v>
      </c>
      <c r="G26" s="88"/>
    </row>
    <row r="27" spans="1:7" x14ac:dyDescent="0.25">
      <c r="A27" t="s">
        <v>8</v>
      </c>
      <c r="B27" s="74">
        <v>551</v>
      </c>
      <c r="C27" s="88">
        <f t="shared" si="0"/>
        <v>3.8263888888888888</v>
      </c>
      <c r="E27" s="88">
        <f t="shared" si="1"/>
        <v>0</v>
      </c>
      <c r="G27" s="88"/>
    </row>
    <row r="28" spans="1:7" x14ac:dyDescent="0.25">
      <c r="A28" t="s">
        <v>8</v>
      </c>
      <c r="B28" s="73">
        <v>527</v>
      </c>
      <c r="C28" s="88">
        <f t="shared" si="0"/>
        <v>3.6597222222222223</v>
      </c>
      <c r="E28" s="88">
        <f t="shared" si="1"/>
        <v>0</v>
      </c>
      <c r="G28" s="88"/>
    </row>
    <row r="29" spans="1:7" x14ac:dyDescent="0.25">
      <c r="A29" t="s">
        <v>8</v>
      </c>
      <c r="B29" s="73">
        <v>516</v>
      </c>
      <c r="C29" s="88">
        <f t="shared" si="0"/>
        <v>3.5833333333333335</v>
      </c>
      <c r="E29" s="88">
        <f t="shared" si="1"/>
        <v>0</v>
      </c>
      <c r="G29" s="88"/>
    </row>
    <row r="30" spans="1:7" x14ac:dyDescent="0.25">
      <c r="A30" t="s">
        <v>8</v>
      </c>
      <c r="B30" s="73">
        <v>437</v>
      </c>
      <c r="C30" s="88">
        <f t="shared" si="0"/>
        <v>3.0347222222222223</v>
      </c>
      <c r="E30" s="88">
        <f t="shared" si="1"/>
        <v>0</v>
      </c>
      <c r="G30" s="88"/>
    </row>
    <row r="31" spans="1:7" x14ac:dyDescent="0.25">
      <c r="B31" s="74"/>
      <c r="C31" s="88">
        <f t="shared" si="0"/>
        <v>0</v>
      </c>
      <c r="E31" s="88">
        <f t="shared" si="1"/>
        <v>0</v>
      </c>
      <c r="G31" s="88"/>
    </row>
    <row r="32" spans="1:7" x14ac:dyDescent="0.25">
      <c r="A32" t="s">
        <v>16</v>
      </c>
      <c r="B32" s="74">
        <v>588</v>
      </c>
      <c r="C32" s="88">
        <f t="shared" si="0"/>
        <v>4.083333333333333</v>
      </c>
      <c r="E32" s="88">
        <f t="shared" si="1"/>
        <v>0</v>
      </c>
      <c r="G32" s="88">
        <f t="shared" ref="G32:G38" si="2">F32/144</f>
        <v>0</v>
      </c>
    </row>
    <row r="33" spans="1:7" x14ac:dyDescent="0.25">
      <c r="A33" t="s">
        <v>16</v>
      </c>
      <c r="B33" s="74">
        <v>524</v>
      </c>
      <c r="C33" s="88">
        <f t="shared" si="0"/>
        <v>3.6388888888888888</v>
      </c>
      <c r="E33" s="88">
        <f t="shared" si="1"/>
        <v>0</v>
      </c>
      <c r="G33" s="88">
        <f t="shared" si="2"/>
        <v>0</v>
      </c>
    </row>
    <row r="34" spans="1:7" x14ac:dyDescent="0.25">
      <c r="A34" t="s">
        <v>16</v>
      </c>
      <c r="B34" s="74">
        <v>518</v>
      </c>
      <c r="C34" s="88">
        <f t="shared" si="0"/>
        <v>3.5972222222222223</v>
      </c>
      <c r="E34" s="88">
        <f t="shared" si="1"/>
        <v>0</v>
      </c>
      <c r="G34" s="88">
        <f t="shared" si="2"/>
        <v>0</v>
      </c>
    </row>
    <row r="35" spans="1:7" x14ac:dyDescent="0.25">
      <c r="B35" s="74"/>
      <c r="C35" s="88"/>
      <c r="E35" s="88"/>
      <c r="G35" s="88"/>
    </row>
    <row r="36" spans="1:7" x14ac:dyDescent="0.25">
      <c r="A36" t="s">
        <v>9</v>
      </c>
      <c r="B36" s="74">
        <v>630</v>
      </c>
      <c r="C36" s="88">
        <f t="shared" si="0"/>
        <v>4.375</v>
      </c>
      <c r="E36" s="88">
        <f t="shared" si="1"/>
        <v>0</v>
      </c>
      <c r="G36" s="88">
        <f t="shared" si="2"/>
        <v>0</v>
      </c>
    </row>
    <row r="37" spans="1:7" x14ac:dyDescent="0.25">
      <c r="A37" t="s">
        <v>9</v>
      </c>
      <c r="B37" s="74">
        <v>613</v>
      </c>
      <c r="C37" s="88">
        <f t="shared" si="0"/>
        <v>4.2569444444444446</v>
      </c>
      <c r="E37" s="88">
        <f t="shared" si="1"/>
        <v>0</v>
      </c>
      <c r="G37" s="88">
        <f t="shared" si="2"/>
        <v>0</v>
      </c>
    </row>
    <row r="38" spans="1:7" x14ac:dyDescent="0.25">
      <c r="A38" t="s">
        <v>9</v>
      </c>
      <c r="B38" s="74">
        <v>524</v>
      </c>
      <c r="C38" s="88">
        <f t="shared" si="0"/>
        <v>3.6388888888888888</v>
      </c>
      <c r="E38" s="88">
        <f t="shared" si="1"/>
        <v>0</v>
      </c>
      <c r="G38" s="88">
        <f t="shared" si="2"/>
        <v>0</v>
      </c>
    </row>
    <row r="39" spans="1:7" x14ac:dyDescent="0.25">
      <c r="A39" t="s">
        <v>9</v>
      </c>
      <c r="B39" s="74">
        <v>516</v>
      </c>
      <c r="C39" s="88">
        <f t="shared" ref="C39:C41" si="3">B39/144</f>
        <v>3.5833333333333335</v>
      </c>
      <c r="E39" s="88">
        <f t="shared" ref="E39:E41" si="4">D39/144</f>
        <v>0</v>
      </c>
      <c r="G39" s="88">
        <f t="shared" ref="G39:G41" si="5">F39/144</f>
        <v>0</v>
      </c>
    </row>
    <row r="40" spans="1:7" x14ac:dyDescent="0.25">
      <c r="A40" t="s">
        <v>9</v>
      </c>
      <c r="B40" s="73">
        <v>497</v>
      </c>
      <c r="C40" s="88">
        <f t="shared" si="3"/>
        <v>3.4513888888888888</v>
      </c>
      <c r="E40" s="88">
        <f t="shared" si="4"/>
        <v>0</v>
      </c>
      <c r="G40" s="88">
        <f t="shared" si="5"/>
        <v>0</v>
      </c>
    </row>
    <row r="41" spans="1:7" x14ac:dyDescent="0.25">
      <c r="A41" t="s">
        <v>9</v>
      </c>
      <c r="B41" s="73">
        <v>472</v>
      </c>
      <c r="C41" s="88">
        <f t="shared" si="3"/>
        <v>3.2777777777777777</v>
      </c>
      <c r="E41" s="88">
        <f t="shared" si="4"/>
        <v>0</v>
      </c>
      <c r="G41" s="88">
        <f t="shared" si="5"/>
        <v>0</v>
      </c>
    </row>
    <row r="42" spans="1:7" x14ac:dyDescent="0.25">
      <c r="B42" s="74"/>
      <c r="C42" s="88">
        <f t="shared" si="0"/>
        <v>0</v>
      </c>
      <c r="E42" s="88">
        <f t="shared" si="1"/>
        <v>0</v>
      </c>
      <c r="G42" s="88"/>
    </row>
    <row r="43" spans="1:7" x14ac:dyDescent="0.25">
      <c r="A43" t="s">
        <v>638</v>
      </c>
      <c r="B43" s="74">
        <v>493</v>
      </c>
      <c r="C43" s="88">
        <f t="shared" si="0"/>
        <v>3.4236111111111112</v>
      </c>
      <c r="E43" s="88">
        <f t="shared" si="1"/>
        <v>0</v>
      </c>
      <c r="G43" s="88"/>
    </row>
    <row r="44" spans="1:7" x14ac:dyDescent="0.25">
      <c r="A44" t="s">
        <v>638</v>
      </c>
      <c r="B44" s="74">
        <v>403</v>
      </c>
      <c r="C44" s="88">
        <f t="shared" si="0"/>
        <v>2.7986111111111112</v>
      </c>
      <c r="E44" s="88">
        <f t="shared" si="1"/>
        <v>0</v>
      </c>
      <c r="G44" s="88"/>
    </row>
    <row r="45" spans="1:7" x14ac:dyDescent="0.25">
      <c r="B45" s="74"/>
      <c r="C45" s="88"/>
      <c r="E45" s="88"/>
      <c r="G45" s="88"/>
    </row>
    <row r="46" spans="1:7" x14ac:dyDescent="0.25">
      <c r="A46" t="s">
        <v>610</v>
      </c>
      <c r="B46" s="74">
        <v>583</v>
      </c>
      <c r="C46" s="88">
        <f t="shared" si="0"/>
        <v>4.0486111111111107</v>
      </c>
      <c r="E46" s="88">
        <f t="shared" si="1"/>
        <v>0</v>
      </c>
    </row>
    <row r="47" spans="1:7" x14ac:dyDescent="0.25">
      <c r="A47" t="s">
        <v>610</v>
      </c>
      <c r="B47" s="74">
        <v>551</v>
      </c>
      <c r="C47" s="88">
        <f t="shared" si="0"/>
        <v>3.8263888888888888</v>
      </c>
      <c r="E47" s="88">
        <f t="shared" si="1"/>
        <v>0</v>
      </c>
    </row>
    <row r="48" spans="1:7" x14ac:dyDescent="0.25">
      <c r="A48" t="s">
        <v>610</v>
      </c>
      <c r="B48" s="74">
        <v>540</v>
      </c>
      <c r="C48" s="88">
        <f t="shared" si="0"/>
        <v>3.75</v>
      </c>
      <c r="E48" s="88">
        <f t="shared" si="1"/>
        <v>0</v>
      </c>
    </row>
    <row r="49" spans="1:5" x14ac:dyDescent="0.25">
      <c r="A49" t="s">
        <v>610</v>
      </c>
      <c r="B49" s="74">
        <v>498</v>
      </c>
      <c r="C49" s="88">
        <f t="shared" si="0"/>
        <v>3.4583333333333335</v>
      </c>
      <c r="E49" s="88">
        <f t="shared" si="1"/>
        <v>0</v>
      </c>
    </row>
    <row r="50" spans="1:5" x14ac:dyDescent="0.25">
      <c r="A50" t="s">
        <v>610</v>
      </c>
      <c r="B50" s="73">
        <v>478</v>
      </c>
      <c r="C50" s="88">
        <f t="shared" si="0"/>
        <v>3.3194444444444446</v>
      </c>
      <c r="E50" s="88">
        <f t="shared" si="1"/>
        <v>0</v>
      </c>
    </row>
    <row r="51" spans="1:5" x14ac:dyDescent="0.25">
      <c r="A51" t="s">
        <v>610</v>
      </c>
      <c r="B51" s="73">
        <v>469</v>
      </c>
      <c r="C51" s="88">
        <f t="shared" si="0"/>
        <v>3.2569444444444446</v>
      </c>
      <c r="E51" s="88"/>
    </row>
    <row r="52" spans="1:5" x14ac:dyDescent="0.25">
      <c r="A52" t="s">
        <v>610</v>
      </c>
      <c r="B52" s="73">
        <v>469</v>
      </c>
      <c r="C52" s="88">
        <f t="shared" si="0"/>
        <v>3.2569444444444446</v>
      </c>
      <c r="E52" s="88"/>
    </row>
    <row r="53" spans="1:5" x14ac:dyDescent="0.25">
      <c r="B53" s="74"/>
      <c r="C53" s="88"/>
      <c r="E53" s="88"/>
    </row>
    <row r="54" spans="1:5" x14ac:dyDescent="0.25">
      <c r="B54" s="74"/>
      <c r="C54" s="88">
        <f t="shared" si="0"/>
        <v>0</v>
      </c>
      <c r="E54" s="88">
        <f t="shared" si="1"/>
        <v>0</v>
      </c>
    </row>
    <row r="55" spans="1:5" x14ac:dyDescent="0.25">
      <c r="A55" t="s">
        <v>316</v>
      </c>
      <c r="B55" s="74">
        <v>753</v>
      </c>
      <c r="C55" s="88">
        <f t="shared" si="0"/>
        <v>5.229166666666667</v>
      </c>
      <c r="E55" s="88"/>
    </row>
    <row r="56" spans="1:5" x14ac:dyDescent="0.25">
      <c r="A56" t="s">
        <v>316</v>
      </c>
      <c r="B56" s="74">
        <v>730</v>
      </c>
      <c r="C56" s="88">
        <f t="shared" si="0"/>
        <v>5.0694444444444446</v>
      </c>
      <c r="E56" s="88"/>
    </row>
    <row r="57" spans="1:5" x14ac:dyDescent="0.25">
      <c r="A57" t="s">
        <v>316</v>
      </c>
      <c r="B57" s="74">
        <v>727</v>
      </c>
      <c r="C57" s="88">
        <f t="shared" si="0"/>
        <v>5.0486111111111107</v>
      </c>
      <c r="E57" s="88"/>
    </row>
    <row r="58" spans="1:5" x14ac:dyDescent="0.25">
      <c r="A58" t="s">
        <v>316</v>
      </c>
      <c r="B58" s="74">
        <v>686</v>
      </c>
      <c r="C58" s="88">
        <f t="shared" si="0"/>
        <v>4.7638888888888893</v>
      </c>
      <c r="E58" s="88"/>
    </row>
    <row r="59" spans="1:5" x14ac:dyDescent="0.25">
      <c r="A59" t="s">
        <v>316</v>
      </c>
      <c r="B59" s="73">
        <v>655</v>
      </c>
      <c r="C59" s="88">
        <f t="shared" si="0"/>
        <v>4.5486111111111107</v>
      </c>
      <c r="E59" s="88"/>
    </row>
    <row r="60" spans="1:5" x14ac:dyDescent="0.25">
      <c r="A60" t="s">
        <v>316</v>
      </c>
      <c r="B60" s="73">
        <v>652</v>
      </c>
      <c r="C60" s="88">
        <f t="shared" si="0"/>
        <v>4.5277777777777777</v>
      </c>
      <c r="E60" s="88"/>
    </row>
    <row r="61" spans="1:5" x14ac:dyDescent="0.25">
      <c r="B61" s="74"/>
      <c r="C61" s="88">
        <f t="shared" ref="C61:C125" si="6">B61/144</f>
        <v>0</v>
      </c>
      <c r="E61" s="88"/>
    </row>
    <row r="62" spans="1:5" x14ac:dyDescent="0.25">
      <c r="A62" t="s">
        <v>3</v>
      </c>
      <c r="B62" s="74">
        <v>816</v>
      </c>
      <c r="C62" s="88">
        <f t="shared" si="6"/>
        <v>5.666666666666667</v>
      </c>
      <c r="E62" s="88"/>
    </row>
    <row r="63" spans="1:5" x14ac:dyDescent="0.25">
      <c r="A63" t="s">
        <v>3</v>
      </c>
      <c r="B63" s="74">
        <v>806</v>
      </c>
      <c r="C63" s="88">
        <f t="shared" si="6"/>
        <v>5.5972222222222223</v>
      </c>
      <c r="E63" s="88"/>
    </row>
    <row r="64" spans="1:5" x14ac:dyDescent="0.25">
      <c r="A64" t="s">
        <v>3</v>
      </c>
      <c r="B64" s="74">
        <v>795</v>
      </c>
      <c r="C64" s="88">
        <f t="shared" si="6"/>
        <v>5.520833333333333</v>
      </c>
      <c r="E64" s="88"/>
    </row>
    <row r="65" spans="1:5" x14ac:dyDescent="0.25">
      <c r="A65" t="s">
        <v>3</v>
      </c>
      <c r="B65" s="74">
        <v>778</v>
      </c>
      <c r="C65" s="88">
        <f t="shared" si="6"/>
        <v>5.4027777777777777</v>
      </c>
      <c r="E65" s="88"/>
    </row>
    <row r="66" spans="1:5" x14ac:dyDescent="0.25">
      <c r="A66" t="s">
        <v>3</v>
      </c>
      <c r="B66" s="74">
        <v>776</v>
      </c>
      <c r="C66" s="88">
        <f t="shared" si="6"/>
        <v>5.3888888888888893</v>
      </c>
      <c r="E66" s="88"/>
    </row>
    <row r="67" spans="1:5" x14ac:dyDescent="0.25">
      <c r="A67" t="s">
        <v>3</v>
      </c>
      <c r="B67" s="74">
        <v>764</v>
      </c>
      <c r="C67" s="88">
        <f t="shared" si="6"/>
        <v>5.3055555555555554</v>
      </c>
      <c r="E67" s="88"/>
    </row>
    <row r="68" spans="1:5" x14ac:dyDescent="0.25">
      <c r="A68" t="s">
        <v>3</v>
      </c>
      <c r="B68" s="74">
        <v>762</v>
      </c>
      <c r="C68" s="88">
        <f t="shared" si="6"/>
        <v>5.291666666666667</v>
      </c>
      <c r="E68" s="88"/>
    </row>
    <row r="69" spans="1:5" x14ac:dyDescent="0.25">
      <c r="A69" t="s">
        <v>3</v>
      </c>
      <c r="B69" s="74">
        <v>759</v>
      </c>
      <c r="C69" s="88">
        <f t="shared" si="6"/>
        <v>5.270833333333333</v>
      </c>
      <c r="E69" s="88"/>
    </row>
    <row r="70" spans="1:5" x14ac:dyDescent="0.25">
      <c r="A70" t="s">
        <v>3</v>
      </c>
      <c r="B70" s="74">
        <v>753</v>
      </c>
      <c r="C70" s="88">
        <f t="shared" si="6"/>
        <v>5.229166666666667</v>
      </c>
      <c r="E70" s="88"/>
    </row>
    <row r="71" spans="1:5" x14ac:dyDescent="0.25">
      <c r="A71" t="s">
        <v>3</v>
      </c>
      <c r="B71" s="74">
        <v>745</v>
      </c>
      <c r="C71" s="88">
        <f t="shared" si="6"/>
        <v>5.1736111111111107</v>
      </c>
      <c r="E71" s="88"/>
    </row>
    <row r="72" spans="1:5" x14ac:dyDescent="0.25">
      <c r="A72" t="s">
        <v>3</v>
      </c>
      <c r="B72" s="74">
        <v>745</v>
      </c>
      <c r="C72" s="88">
        <f t="shared" si="6"/>
        <v>5.1736111111111107</v>
      </c>
      <c r="E72" s="88"/>
    </row>
    <row r="73" spans="1:5" x14ac:dyDescent="0.25">
      <c r="A73" t="s">
        <v>3</v>
      </c>
      <c r="B73" s="74">
        <v>744</v>
      </c>
      <c r="C73" s="88">
        <f t="shared" si="6"/>
        <v>5.166666666666667</v>
      </c>
      <c r="E73" s="88"/>
    </row>
    <row r="74" spans="1:5" x14ac:dyDescent="0.25">
      <c r="A74" t="s">
        <v>3</v>
      </c>
      <c r="B74" s="74">
        <v>738</v>
      </c>
      <c r="C74" s="88">
        <f t="shared" si="6"/>
        <v>5.125</v>
      </c>
      <c r="E74" s="88"/>
    </row>
    <row r="75" spans="1:5" x14ac:dyDescent="0.25">
      <c r="A75" t="s">
        <v>3</v>
      </c>
      <c r="B75" s="74">
        <v>737</v>
      </c>
      <c r="C75" s="88">
        <f t="shared" si="6"/>
        <v>5.1180555555555554</v>
      </c>
      <c r="E75" s="88"/>
    </row>
    <row r="76" spans="1:5" x14ac:dyDescent="0.25">
      <c r="A76" t="s">
        <v>3</v>
      </c>
      <c r="B76" s="74">
        <v>726</v>
      </c>
      <c r="C76" s="88">
        <f t="shared" si="6"/>
        <v>5.041666666666667</v>
      </c>
      <c r="E76" s="88"/>
    </row>
    <row r="77" spans="1:5" x14ac:dyDescent="0.25">
      <c r="A77" t="s">
        <v>3</v>
      </c>
      <c r="B77" s="74">
        <v>712</v>
      </c>
      <c r="C77" s="88">
        <f t="shared" si="6"/>
        <v>4.9444444444444446</v>
      </c>
      <c r="E77" s="88"/>
    </row>
    <row r="78" spans="1:5" x14ac:dyDescent="0.25">
      <c r="A78" t="s">
        <v>3</v>
      </c>
      <c r="B78" s="74">
        <v>701</v>
      </c>
      <c r="C78" s="88">
        <f t="shared" si="6"/>
        <v>4.8680555555555554</v>
      </c>
      <c r="E78" s="88"/>
    </row>
    <row r="79" spans="1:5" x14ac:dyDescent="0.25">
      <c r="A79" t="s">
        <v>3</v>
      </c>
      <c r="B79" s="74">
        <v>700</v>
      </c>
      <c r="C79" s="88">
        <f t="shared" si="6"/>
        <v>4.8611111111111107</v>
      </c>
      <c r="E79" s="88"/>
    </row>
    <row r="80" spans="1:5" x14ac:dyDescent="0.25">
      <c r="A80" t="s">
        <v>3</v>
      </c>
      <c r="B80" s="73">
        <v>689</v>
      </c>
      <c r="C80" s="88">
        <f t="shared" si="6"/>
        <v>4.7847222222222223</v>
      </c>
      <c r="E80" s="88"/>
    </row>
    <row r="81" spans="1:5" x14ac:dyDescent="0.25">
      <c r="A81" t="s">
        <v>3</v>
      </c>
      <c r="B81" s="73">
        <v>669</v>
      </c>
      <c r="C81" s="88">
        <f t="shared" si="6"/>
        <v>4.645833333333333</v>
      </c>
      <c r="E81" s="88"/>
    </row>
    <row r="82" spans="1:5" x14ac:dyDescent="0.25">
      <c r="B82" s="74"/>
      <c r="C82" s="88">
        <f t="shared" si="6"/>
        <v>0</v>
      </c>
      <c r="E82" s="88"/>
    </row>
    <row r="83" spans="1:5" x14ac:dyDescent="0.25">
      <c r="A83" t="s">
        <v>317</v>
      </c>
      <c r="B83" s="74"/>
      <c r="C83" s="88">
        <f t="shared" si="6"/>
        <v>0</v>
      </c>
      <c r="D83">
        <v>686</v>
      </c>
      <c r="E83" s="88">
        <f t="shared" ref="E83:E97" si="7">D83/144</f>
        <v>4.7638888888888893</v>
      </c>
    </row>
    <row r="84" spans="1:5" x14ac:dyDescent="0.25">
      <c r="A84" t="s">
        <v>317</v>
      </c>
      <c r="B84" s="74"/>
      <c r="C84" s="88"/>
      <c r="D84">
        <v>652</v>
      </c>
      <c r="E84" s="88">
        <f t="shared" si="7"/>
        <v>4.5277777777777777</v>
      </c>
    </row>
    <row r="85" spans="1:5" x14ac:dyDescent="0.25">
      <c r="B85" s="74"/>
      <c r="C85" s="88"/>
      <c r="E85" s="88"/>
    </row>
    <row r="86" spans="1:5" x14ac:dyDescent="0.25">
      <c r="B86" s="74"/>
      <c r="C86" s="88"/>
      <c r="E86" s="88"/>
    </row>
    <row r="87" spans="1:5" x14ac:dyDescent="0.25">
      <c r="A87" t="s">
        <v>318</v>
      </c>
      <c r="B87" s="74"/>
      <c r="C87" s="88">
        <f t="shared" si="6"/>
        <v>0</v>
      </c>
      <c r="D87">
        <v>816</v>
      </c>
      <c r="E87" s="88">
        <f t="shared" si="7"/>
        <v>5.666666666666667</v>
      </c>
    </row>
    <row r="88" spans="1:5" x14ac:dyDescent="0.25">
      <c r="B88" s="74"/>
      <c r="C88" s="88">
        <f t="shared" si="6"/>
        <v>0</v>
      </c>
      <c r="D88">
        <v>762</v>
      </c>
      <c r="E88" s="88">
        <f t="shared" si="7"/>
        <v>5.291666666666667</v>
      </c>
    </row>
    <row r="89" spans="1:5" x14ac:dyDescent="0.25">
      <c r="B89" s="74"/>
      <c r="C89" s="88">
        <f t="shared" si="6"/>
        <v>0</v>
      </c>
      <c r="D89">
        <v>745</v>
      </c>
      <c r="E89" s="88">
        <f t="shared" si="7"/>
        <v>5.1736111111111107</v>
      </c>
    </row>
    <row r="90" spans="1:5" x14ac:dyDescent="0.25">
      <c r="B90" s="74"/>
      <c r="C90" s="88">
        <f t="shared" si="6"/>
        <v>0</v>
      </c>
      <c r="D90">
        <v>738</v>
      </c>
      <c r="E90" s="88">
        <f t="shared" si="7"/>
        <v>5.125</v>
      </c>
    </row>
    <row r="91" spans="1:5" x14ac:dyDescent="0.25">
      <c r="B91" s="74"/>
      <c r="C91" s="88">
        <f t="shared" si="6"/>
        <v>0</v>
      </c>
      <c r="D91">
        <v>737</v>
      </c>
      <c r="E91" s="88">
        <f t="shared" si="7"/>
        <v>5.1180555555555554</v>
      </c>
    </row>
    <row r="92" spans="1:5" x14ac:dyDescent="0.25">
      <c r="B92" s="74"/>
      <c r="C92" s="88">
        <f t="shared" si="6"/>
        <v>0</v>
      </c>
      <c r="D92" s="73">
        <v>712</v>
      </c>
      <c r="E92" s="88">
        <f t="shared" si="7"/>
        <v>4.9444444444444446</v>
      </c>
    </row>
    <row r="93" spans="1:5" x14ac:dyDescent="0.25">
      <c r="B93" s="74"/>
      <c r="C93" s="88">
        <f t="shared" si="6"/>
        <v>0</v>
      </c>
      <c r="E93" s="88">
        <f t="shared" si="7"/>
        <v>0</v>
      </c>
    </row>
    <row r="94" spans="1:5" x14ac:dyDescent="0.25">
      <c r="B94" s="74"/>
      <c r="C94" s="88">
        <f t="shared" si="6"/>
        <v>0</v>
      </c>
      <c r="E94" s="88">
        <f t="shared" si="7"/>
        <v>0</v>
      </c>
    </row>
    <row r="95" spans="1:5" x14ac:dyDescent="0.25">
      <c r="B95" s="74"/>
      <c r="C95" s="88">
        <f t="shared" si="6"/>
        <v>0</v>
      </c>
      <c r="E95" s="88">
        <f t="shared" si="7"/>
        <v>0</v>
      </c>
    </row>
    <row r="96" spans="1:5" x14ac:dyDescent="0.25">
      <c r="B96" s="74"/>
      <c r="C96" s="88">
        <f t="shared" si="6"/>
        <v>0</v>
      </c>
      <c r="E96" s="88">
        <f t="shared" si="7"/>
        <v>0</v>
      </c>
    </row>
    <row r="97" spans="1:5" x14ac:dyDescent="0.25">
      <c r="B97" s="74"/>
      <c r="C97" s="88">
        <f t="shared" si="6"/>
        <v>0</v>
      </c>
      <c r="E97" s="88">
        <f t="shared" si="7"/>
        <v>0</v>
      </c>
    </row>
    <row r="98" spans="1:5" x14ac:dyDescent="0.25">
      <c r="B98" s="74"/>
      <c r="C98" s="88">
        <f t="shared" si="6"/>
        <v>0</v>
      </c>
    </row>
    <row r="99" spans="1:5" x14ac:dyDescent="0.25">
      <c r="A99" t="s">
        <v>319</v>
      </c>
      <c r="B99" s="74">
        <v>670</v>
      </c>
      <c r="C99" s="88">
        <f t="shared" si="6"/>
        <v>4.6527777777777777</v>
      </c>
    </row>
    <row r="100" spans="1:5" x14ac:dyDescent="0.25">
      <c r="B100" s="74"/>
      <c r="C100" s="88">
        <f t="shared" si="6"/>
        <v>0</v>
      </c>
    </row>
    <row r="101" spans="1:5" x14ac:dyDescent="0.25">
      <c r="A101" t="s">
        <v>320</v>
      </c>
      <c r="B101" s="74">
        <v>776</v>
      </c>
      <c r="C101" s="88">
        <f t="shared" si="6"/>
        <v>5.3888888888888893</v>
      </c>
    </row>
    <row r="102" spans="1:5" x14ac:dyDescent="0.25">
      <c r="A102" t="s">
        <v>320</v>
      </c>
      <c r="B102" s="74">
        <v>770</v>
      </c>
      <c r="C102" s="88">
        <f t="shared" si="6"/>
        <v>5.3472222222222223</v>
      </c>
    </row>
    <row r="103" spans="1:5" x14ac:dyDescent="0.25">
      <c r="A103" t="s">
        <v>320</v>
      </c>
      <c r="B103" s="74">
        <v>723</v>
      </c>
      <c r="C103" s="88">
        <f t="shared" si="6"/>
        <v>5.020833333333333</v>
      </c>
    </row>
    <row r="104" spans="1:5" x14ac:dyDescent="0.25">
      <c r="A104" t="s">
        <v>320</v>
      </c>
      <c r="B104" s="74">
        <v>702</v>
      </c>
      <c r="C104" s="88">
        <f t="shared" si="6"/>
        <v>4.875</v>
      </c>
    </row>
    <row r="105" spans="1:5" x14ac:dyDescent="0.25">
      <c r="A105" t="s">
        <v>320</v>
      </c>
      <c r="B105" s="74">
        <v>699</v>
      </c>
      <c r="C105" s="88">
        <f t="shared" si="6"/>
        <v>4.854166666666667</v>
      </c>
    </row>
    <row r="106" spans="1:5" hidden="1" x14ac:dyDescent="0.25">
      <c r="A106" t="s">
        <v>320</v>
      </c>
      <c r="B106" s="74"/>
      <c r="C106" s="88">
        <f t="shared" si="6"/>
        <v>0</v>
      </c>
    </row>
    <row r="107" spans="1:5" x14ac:dyDescent="0.25">
      <c r="A107" t="s">
        <v>320</v>
      </c>
      <c r="B107" s="74">
        <v>661</v>
      </c>
      <c r="C107" s="88">
        <f t="shared" si="6"/>
        <v>4.5902777777777777</v>
      </c>
    </row>
    <row r="108" spans="1:5" x14ac:dyDescent="0.25">
      <c r="A108" t="s">
        <v>320</v>
      </c>
      <c r="B108" s="73">
        <v>600</v>
      </c>
      <c r="C108" s="88">
        <f t="shared" si="6"/>
        <v>4.166666666666667</v>
      </c>
    </row>
    <row r="109" spans="1:5" x14ac:dyDescent="0.25">
      <c r="A109" t="s">
        <v>320</v>
      </c>
      <c r="B109" s="73">
        <v>550</v>
      </c>
      <c r="C109" s="88">
        <f t="shared" si="6"/>
        <v>3.8194444444444446</v>
      </c>
    </row>
    <row r="110" spans="1:5" x14ac:dyDescent="0.25">
      <c r="A110" t="s">
        <v>320</v>
      </c>
      <c r="B110" s="73">
        <v>527</v>
      </c>
      <c r="C110" s="88">
        <f t="shared" si="6"/>
        <v>3.6597222222222223</v>
      </c>
    </row>
    <row r="111" spans="1:5" x14ac:dyDescent="0.25">
      <c r="B111" s="74"/>
      <c r="C111" s="88">
        <f t="shared" si="6"/>
        <v>0</v>
      </c>
    </row>
    <row r="112" spans="1:5" x14ac:dyDescent="0.25">
      <c r="A112" t="s">
        <v>598</v>
      </c>
      <c r="B112" s="74">
        <v>661</v>
      </c>
      <c r="C112" s="88">
        <f t="shared" si="6"/>
        <v>4.5902777777777777</v>
      </c>
    </row>
    <row r="113" spans="1:3" x14ac:dyDescent="0.25">
      <c r="A113" t="s">
        <v>598</v>
      </c>
      <c r="B113" s="74">
        <v>572</v>
      </c>
      <c r="C113" s="88">
        <f t="shared" si="6"/>
        <v>3.9722222222222223</v>
      </c>
    </row>
    <row r="114" spans="1:3" x14ac:dyDescent="0.25">
      <c r="A114" t="s">
        <v>598</v>
      </c>
      <c r="B114" s="74">
        <v>559</v>
      </c>
      <c r="C114" s="88">
        <f t="shared" si="6"/>
        <v>3.8819444444444446</v>
      </c>
    </row>
    <row r="115" spans="1:3" x14ac:dyDescent="0.25">
      <c r="A115" t="s">
        <v>598</v>
      </c>
      <c r="B115" s="73">
        <v>246</v>
      </c>
      <c r="C115" s="88">
        <f t="shared" si="6"/>
        <v>1.7083333333333333</v>
      </c>
    </row>
    <row r="116" spans="1:3" x14ac:dyDescent="0.25">
      <c r="B116" s="74"/>
      <c r="C116" s="88">
        <f t="shared" si="6"/>
        <v>0</v>
      </c>
    </row>
    <row r="117" spans="1:3" x14ac:dyDescent="0.25">
      <c r="A117" t="s">
        <v>611</v>
      </c>
      <c r="B117" s="74">
        <v>572</v>
      </c>
      <c r="C117" s="88">
        <f t="shared" si="6"/>
        <v>3.9722222222222223</v>
      </c>
    </row>
    <row r="118" spans="1:3" x14ac:dyDescent="0.25">
      <c r="A118" t="s">
        <v>611</v>
      </c>
      <c r="B118" s="74">
        <v>478</v>
      </c>
      <c r="C118" s="88">
        <f t="shared" si="6"/>
        <v>3.3194444444444446</v>
      </c>
    </row>
    <row r="119" spans="1:3" x14ac:dyDescent="0.25">
      <c r="B119" s="74"/>
      <c r="C119" s="88">
        <f t="shared" si="6"/>
        <v>0</v>
      </c>
    </row>
    <row r="120" spans="1:3" x14ac:dyDescent="0.25">
      <c r="A120" t="s">
        <v>662</v>
      </c>
      <c r="B120" s="74">
        <v>465</v>
      </c>
      <c r="C120" s="88">
        <f t="shared" si="6"/>
        <v>3.2291666666666665</v>
      </c>
    </row>
    <row r="121" spans="1:3" x14ac:dyDescent="0.25">
      <c r="A121" t="s">
        <v>662</v>
      </c>
      <c r="B121" s="74">
        <v>451</v>
      </c>
      <c r="C121" s="88">
        <f t="shared" si="6"/>
        <v>3.1319444444444446</v>
      </c>
    </row>
    <row r="122" spans="1:3" x14ac:dyDescent="0.25">
      <c r="A122" t="s">
        <v>662</v>
      </c>
      <c r="B122" s="73">
        <v>332</v>
      </c>
      <c r="C122" s="88">
        <f t="shared" si="6"/>
        <v>2.3055555555555554</v>
      </c>
    </row>
    <row r="123" spans="1:3" x14ac:dyDescent="0.25">
      <c r="A123" t="s">
        <v>662</v>
      </c>
      <c r="B123" s="73">
        <v>297</v>
      </c>
      <c r="C123" s="88">
        <f t="shared" si="6"/>
        <v>2.0625</v>
      </c>
    </row>
    <row r="124" spans="1:3" x14ac:dyDescent="0.25">
      <c r="B124" s="74"/>
      <c r="C124" s="88"/>
    </row>
    <row r="125" spans="1:3" x14ac:dyDescent="0.25">
      <c r="A125" t="s">
        <v>14</v>
      </c>
      <c r="B125" s="74">
        <v>435</v>
      </c>
      <c r="C125" s="88">
        <f t="shared" si="6"/>
        <v>3.0208333333333335</v>
      </c>
    </row>
    <row r="126" spans="1:3" x14ac:dyDescent="0.25">
      <c r="A126" t="s">
        <v>14</v>
      </c>
      <c r="B126" s="74">
        <v>420</v>
      </c>
      <c r="C126" s="88">
        <f t="shared" ref="C126:C185" si="8">B126/144</f>
        <v>2.9166666666666665</v>
      </c>
    </row>
    <row r="127" spans="1:3" x14ac:dyDescent="0.25">
      <c r="A127" t="s">
        <v>14</v>
      </c>
      <c r="B127" s="74">
        <v>406</v>
      </c>
      <c r="C127" s="88">
        <f t="shared" si="8"/>
        <v>2.8194444444444446</v>
      </c>
    </row>
    <row r="128" spans="1:3" x14ac:dyDescent="0.25">
      <c r="A128" t="s">
        <v>14</v>
      </c>
      <c r="B128" s="74">
        <v>372</v>
      </c>
      <c r="C128" s="88">
        <f t="shared" si="8"/>
        <v>2.5833333333333335</v>
      </c>
    </row>
    <row r="129" spans="1:3" x14ac:dyDescent="0.25">
      <c r="A129" t="s">
        <v>14</v>
      </c>
      <c r="B129" s="74">
        <v>370</v>
      </c>
      <c r="C129" s="88">
        <f t="shared" si="8"/>
        <v>2.5694444444444446</v>
      </c>
    </row>
    <row r="130" spans="1:3" x14ac:dyDescent="0.25">
      <c r="A130" t="s">
        <v>14</v>
      </c>
      <c r="B130" s="73">
        <v>309</v>
      </c>
      <c r="C130" s="88">
        <f t="shared" si="8"/>
        <v>2.1458333333333335</v>
      </c>
    </row>
    <row r="131" spans="1:3" x14ac:dyDescent="0.25">
      <c r="A131" t="s">
        <v>14</v>
      </c>
      <c r="B131" s="73">
        <v>279</v>
      </c>
      <c r="C131" s="88">
        <f t="shared" si="8"/>
        <v>1.9375</v>
      </c>
    </row>
    <row r="132" spans="1:3" x14ac:dyDescent="0.25">
      <c r="B132" s="74"/>
      <c r="C132" s="88">
        <f t="shared" si="8"/>
        <v>0</v>
      </c>
    </row>
    <row r="133" spans="1:3" x14ac:dyDescent="0.25">
      <c r="A133" t="s">
        <v>11</v>
      </c>
      <c r="B133" s="74">
        <v>557</v>
      </c>
      <c r="C133" s="88">
        <f t="shared" si="8"/>
        <v>3.8680555555555554</v>
      </c>
    </row>
    <row r="134" spans="1:3" x14ac:dyDescent="0.25">
      <c r="A134" t="s">
        <v>11</v>
      </c>
      <c r="B134" s="74">
        <v>538</v>
      </c>
      <c r="C134" s="88">
        <f t="shared" si="8"/>
        <v>3.7361111111111112</v>
      </c>
    </row>
    <row r="135" spans="1:3" x14ac:dyDescent="0.25">
      <c r="A135" t="s">
        <v>11</v>
      </c>
      <c r="B135" s="74">
        <v>521</v>
      </c>
      <c r="C135" s="88">
        <f t="shared" si="8"/>
        <v>3.6180555555555554</v>
      </c>
    </row>
    <row r="136" spans="1:3" x14ac:dyDescent="0.25">
      <c r="A136" t="s">
        <v>11</v>
      </c>
      <c r="B136" s="74">
        <v>504</v>
      </c>
      <c r="C136" s="88">
        <f t="shared" si="8"/>
        <v>3.5</v>
      </c>
    </row>
    <row r="137" spans="1:3" x14ac:dyDescent="0.25">
      <c r="A137" t="s">
        <v>11</v>
      </c>
      <c r="B137" s="74">
        <v>502</v>
      </c>
      <c r="C137" s="88">
        <f t="shared" si="8"/>
        <v>3.4861111111111112</v>
      </c>
    </row>
    <row r="138" spans="1:3" x14ac:dyDescent="0.25">
      <c r="A138" t="s">
        <v>11</v>
      </c>
      <c r="B138" s="74">
        <v>471</v>
      </c>
      <c r="C138" s="88">
        <f t="shared" si="8"/>
        <v>3.2708333333333335</v>
      </c>
    </row>
    <row r="139" spans="1:3" x14ac:dyDescent="0.25">
      <c r="A139" t="s">
        <v>11</v>
      </c>
      <c r="B139" s="74">
        <v>470</v>
      </c>
      <c r="C139" s="88">
        <f t="shared" si="8"/>
        <v>3.2638888888888888</v>
      </c>
    </row>
    <row r="140" spans="1:3" x14ac:dyDescent="0.25">
      <c r="A140" t="s">
        <v>11</v>
      </c>
      <c r="B140" s="74">
        <v>468</v>
      </c>
      <c r="C140" s="88">
        <f t="shared" si="8"/>
        <v>3.25</v>
      </c>
    </row>
    <row r="141" spans="1:3" x14ac:dyDescent="0.25">
      <c r="A141" t="s">
        <v>11</v>
      </c>
      <c r="B141" s="73">
        <v>365</v>
      </c>
      <c r="C141" s="88">
        <f t="shared" si="8"/>
        <v>2.5347222222222223</v>
      </c>
    </row>
    <row r="142" spans="1:3" x14ac:dyDescent="0.25">
      <c r="A142" t="s">
        <v>11</v>
      </c>
      <c r="B142" s="73">
        <v>243</v>
      </c>
      <c r="C142" s="88">
        <f t="shared" si="8"/>
        <v>1.6875</v>
      </c>
    </row>
    <row r="143" spans="1:3" x14ac:dyDescent="0.25">
      <c r="B143" s="74"/>
      <c r="C143" s="88">
        <f t="shared" si="8"/>
        <v>0</v>
      </c>
    </row>
    <row r="144" spans="1:3" x14ac:dyDescent="0.25">
      <c r="A144" t="s">
        <v>321</v>
      </c>
      <c r="B144" s="74"/>
      <c r="C144" s="88">
        <f t="shared" si="8"/>
        <v>0</v>
      </c>
    </row>
    <row r="145" spans="1:3" x14ac:dyDescent="0.25">
      <c r="B145" s="74"/>
      <c r="C145" s="88">
        <f t="shared" si="8"/>
        <v>0</v>
      </c>
    </row>
    <row r="146" spans="1:3" x14ac:dyDescent="0.25">
      <c r="A146" t="s">
        <v>10</v>
      </c>
      <c r="B146" s="74">
        <v>445</v>
      </c>
      <c r="C146" s="88">
        <f t="shared" si="8"/>
        <v>3.0902777777777777</v>
      </c>
    </row>
    <row r="147" spans="1:3" x14ac:dyDescent="0.25">
      <c r="A147" t="s">
        <v>10</v>
      </c>
      <c r="B147" s="73">
        <v>421</v>
      </c>
      <c r="C147" s="88">
        <f t="shared" si="8"/>
        <v>2.9236111111111112</v>
      </c>
    </row>
    <row r="148" spans="1:3" x14ac:dyDescent="0.25">
      <c r="B148" s="74"/>
      <c r="C148" s="88">
        <f t="shared" si="8"/>
        <v>0</v>
      </c>
    </row>
    <row r="149" spans="1:3" x14ac:dyDescent="0.25">
      <c r="A149" t="s">
        <v>322</v>
      </c>
      <c r="B149" s="74">
        <v>401</v>
      </c>
      <c r="C149" s="88">
        <f t="shared" si="8"/>
        <v>2.7847222222222223</v>
      </c>
    </row>
    <row r="150" spans="1:3" x14ac:dyDescent="0.25">
      <c r="A150" t="s">
        <v>322</v>
      </c>
      <c r="B150" s="73">
        <v>309</v>
      </c>
      <c r="C150" s="88">
        <f t="shared" si="8"/>
        <v>2.1458333333333335</v>
      </c>
    </row>
    <row r="151" spans="1:3" x14ac:dyDescent="0.25">
      <c r="B151" s="74"/>
      <c r="C151" s="88">
        <f t="shared" si="8"/>
        <v>0</v>
      </c>
    </row>
    <row r="152" spans="1:3" x14ac:dyDescent="0.25">
      <c r="A152" t="s">
        <v>7</v>
      </c>
      <c r="B152" s="74">
        <v>638</v>
      </c>
      <c r="C152" s="88">
        <f t="shared" si="8"/>
        <v>4.4305555555555554</v>
      </c>
    </row>
    <row r="153" spans="1:3" x14ac:dyDescent="0.25">
      <c r="A153" t="s">
        <v>7</v>
      </c>
      <c r="B153" s="74">
        <v>630</v>
      </c>
      <c r="C153" s="88">
        <f t="shared" si="8"/>
        <v>4.375</v>
      </c>
    </row>
    <row r="154" spans="1:3" x14ac:dyDescent="0.25">
      <c r="A154" t="s">
        <v>7</v>
      </c>
      <c r="B154" s="74">
        <v>625</v>
      </c>
      <c r="C154" s="88">
        <f t="shared" si="8"/>
        <v>4.3402777777777777</v>
      </c>
    </row>
    <row r="155" spans="1:3" x14ac:dyDescent="0.25">
      <c r="A155" t="s">
        <v>7</v>
      </c>
      <c r="B155" s="74">
        <v>562</v>
      </c>
      <c r="C155" s="88">
        <f t="shared" si="8"/>
        <v>3.9027777777777777</v>
      </c>
    </row>
    <row r="156" spans="1:3" x14ac:dyDescent="0.25">
      <c r="A156" t="s">
        <v>7</v>
      </c>
      <c r="B156" s="74">
        <v>486</v>
      </c>
      <c r="C156" s="88">
        <f t="shared" si="8"/>
        <v>3.375</v>
      </c>
    </row>
    <row r="157" spans="1:3" x14ac:dyDescent="0.25">
      <c r="A157" t="s">
        <v>7</v>
      </c>
      <c r="B157" s="73">
        <v>342</v>
      </c>
      <c r="C157" s="88">
        <f t="shared" si="8"/>
        <v>2.375</v>
      </c>
    </row>
    <row r="158" spans="1:3" x14ac:dyDescent="0.25">
      <c r="B158" s="74"/>
      <c r="C158" s="88">
        <f t="shared" si="8"/>
        <v>0</v>
      </c>
    </row>
    <row r="159" spans="1:3" x14ac:dyDescent="0.25">
      <c r="A159" t="s">
        <v>5</v>
      </c>
      <c r="B159" s="74">
        <v>711</v>
      </c>
      <c r="C159" s="88">
        <f t="shared" si="8"/>
        <v>4.9375</v>
      </c>
    </row>
    <row r="160" spans="1:3" x14ac:dyDescent="0.25">
      <c r="A160" t="s">
        <v>5</v>
      </c>
      <c r="B160" s="74">
        <v>682</v>
      </c>
      <c r="C160" s="88">
        <f t="shared" si="8"/>
        <v>4.7361111111111107</v>
      </c>
    </row>
    <row r="161" spans="1:3" x14ac:dyDescent="0.25">
      <c r="A161" t="s">
        <v>5</v>
      </c>
      <c r="B161" s="74">
        <v>647</v>
      </c>
      <c r="C161" s="88">
        <f t="shared" si="8"/>
        <v>4.4930555555555554</v>
      </c>
    </row>
    <row r="162" spans="1:3" x14ac:dyDescent="0.25">
      <c r="A162" t="s">
        <v>5</v>
      </c>
      <c r="B162" s="74">
        <v>619</v>
      </c>
      <c r="C162" s="88">
        <f t="shared" si="8"/>
        <v>4.2986111111111107</v>
      </c>
    </row>
    <row r="163" spans="1:3" x14ac:dyDescent="0.25">
      <c r="A163" t="s">
        <v>5</v>
      </c>
      <c r="B163" s="74">
        <v>591</v>
      </c>
      <c r="C163" s="88">
        <f t="shared" si="8"/>
        <v>4.104166666666667</v>
      </c>
    </row>
    <row r="164" spans="1:3" x14ac:dyDescent="0.25">
      <c r="A164" t="s">
        <v>5</v>
      </c>
      <c r="B164" s="74">
        <v>589</v>
      </c>
      <c r="C164" s="88">
        <f t="shared" si="8"/>
        <v>4.0902777777777777</v>
      </c>
    </row>
    <row r="165" spans="1:3" x14ac:dyDescent="0.25">
      <c r="A165" t="s">
        <v>5</v>
      </c>
      <c r="B165" s="74">
        <v>581</v>
      </c>
      <c r="C165" s="88">
        <f t="shared" si="8"/>
        <v>4.0347222222222223</v>
      </c>
    </row>
    <row r="166" spans="1:3" x14ac:dyDescent="0.25">
      <c r="A166" t="s">
        <v>5</v>
      </c>
      <c r="B166" s="74">
        <v>570</v>
      </c>
      <c r="C166" s="88">
        <f t="shared" si="8"/>
        <v>3.9583333333333335</v>
      </c>
    </row>
    <row r="167" spans="1:3" x14ac:dyDescent="0.25">
      <c r="A167" t="s">
        <v>5</v>
      </c>
      <c r="B167" s="74">
        <v>524</v>
      </c>
      <c r="C167" s="88">
        <f t="shared" si="8"/>
        <v>3.6388888888888888</v>
      </c>
    </row>
    <row r="168" spans="1:3" x14ac:dyDescent="0.25">
      <c r="A168" t="s">
        <v>5</v>
      </c>
      <c r="B168" s="74">
        <v>521</v>
      </c>
      <c r="C168" s="88">
        <f t="shared" si="8"/>
        <v>3.6180555555555554</v>
      </c>
    </row>
    <row r="169" spans="1:3" x14ac:dyDescent="0.25">
      <c r="A169" t="s">
        <v>5</v>
      </c>
      <c r="B169" s="73">
        <v>496</v>
      </c>
      <c r="C169" s="88">
        <f t="shared" si="8"/>
        <v>3.4444444444444446</v>
      </c>
    </row>
    <row r="170" spans="1:3" x14ac:dyDescent="0.25">
      <c r="B170" s="74"/>
      <c r="C170" s="88">
        <f t="shared" si="8"/>
        <v>0</v>
      </c>
    </row>
    <row r="171" spans="1:3" x14ac:dyDescent="0.25">
      <c r="A171" t="s">
        <v>323</v>
      </c>
      <c r="B171" s="74">
        <v>509</v>
      </c>
      <c r="C171" s="88">
        <f t="shared" si="8"/>
        <v>3.5347222222222223</v>
      </c>
    </row>
    <row r="172" spans="1:3" x14ac:dyDescent="0.25">
      <c r="A172" t="s">
        <v>323</v>
      </c>
      <c r="B172" s="74">
        <v>507</v>
      </c>
      <c r="C172" s="88">
        <f t="shared" si="8"/>
        <v>3.5208333333333335</v>
      </c>
    </row>
    <row r="173" spans="1:3" x14ac:dyDescent="0.25">
      <c r="A173" t="s">
        <v>323</v>
      </c>
      <c r="B173" s="73">
        <v>396</v>
      </c>
      <c r="C173" s="88">
        <f t="shared" si="8"/>
        <v>2.75</v>
      </c>
    </row>
    <row r="174" spans="1:3" x14ac:dyDescent="0.25">
      <c r="B174" s="74"/>
      <c r="C174" s="88"/>
    </row>
    <row r="175" spans="1:3" x14ac:dyDescent="0.25">
      <c r="A175" t="s">
        <v>324</v>
      </c>
      <c r="B175" s="74"/>
      <c r="C175" s="88">
        <f t="shared" si="8"/>
        <v>0</v>
      </c>
    </row>
    <row r="176" spans="1:3" x14ac:dyDescent="0.25">
      <c r="B176" s="74"/>
      <c r="C176" s="88">
        <f t="shared" si="8"/>
        <v>0</v>
      </c>
    </row>
    <row r="177" spans="1:5" x14ac:dyDescent="0.25">
      <c r="A177" t="s">
        <v>633</v>
      </c>
      <c r="B177" s="74"/>
      <c r="C177" s="88">
        <f>B177/144</f>
        <v>0</v>
      </c>
      <c r="D177">
        <v>509</v>
      </c>
      <c r="E177" s="88">
        <f>D177/144</f>
        <v>3.5347222222222223</v>
      </c>
    </row>
    <row r="178" spans="1:5" x14ac:dyDescent="0.25">
      <c r="A178" t="s">
        <v>633</v>
      </c>
      <c r="B178" s="74"/>
      <c r="C178" s="88">
        <f>B178/144</f>
        <v>0</v>
      </c>
      <c r="D178">
        <v>507</v>
      </c>
      <c r="E178" s="88">
        <f>D178/144</f>
        <v>3.5208333333333335</v>
      </c>
    </row>
    <row r="179" spans="1:5" x14ac:dyDescent="0.25">
      <c r="B179" s="74"/>
      <c r="C179" s="88"/>
      <c r="E179" s="88"/>
    </row>
    <row r="180" spans="1:5" x14ac:dyDescent="0.25">
      <c r="A180" t="s">
        <v>608</v>
      </c>
      <c r="B180" s="74">
        <v>647</v>
      </c>
      <c r="C180" s="88">
        <f t="shared" si="8"/>
        <v>4.4930555555555554</v>
      </c>
    </row>
    <row r="181" spans="1:5" x14ac:dyDescent="0.25">
      <c r="A181" t="s">
        <v>608</v>
      </c>
      <c r="B181" s="74">
        <v>644</v>
      </c>
      <c r="C181" s="88">
        <f t="shared" si="8"/>
        <v>4.4722222222222223</v>
      </c>
    </row>
    <row r="182" spans="1:5" x14ac:dyDescent="0.25">
      <c r="A182" t="s">
        <v>608</v>
      </c>
      <c r="B182" s="74">
        <v>639</v>
      </c>
      <c r="C182" s="88">
        <f t="shared" si="8"/>
        <v>4.4375</v>
      </c>
    </row>
    <row r="183" spans="1:5" x14ac:dyDescent="0.25">
      <c r="A183" t="s">
        <v>608</v>
      </c>
      <c r="B183" s="74">
        <v>598</v>
      </c>
      <c r="C183" s="88">
        <f t="shared" si="8"/>
        <v>4.1527777777777777</v>
      </c>
    </row>
    <row r="184" spans="1:5" x14ac:dyDescent="0.25">
      <c r="A184" t="s">
        <v>608</v>
      </c>
      <c r="B184" s="74">
        <v>568</v>
      </c>
      <c r="C184" s="88">
        <f t="shared" si="8"/>
        <v>3.9444444444444446</v>
      </c>
    </row>
    <row r="185" spans="1:5" x14ac:dyDescent="0.25">
      <c r="B185" s="74"/>
      <c r="C185" s="88">
        <f t="shared" si="8"/>
        <v>0</v>
      </c>
    </row>
  </sheetData>
  <phoneticPr fontId="4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275F-1122-41B2-8C00-68B921506090}">
  <dimension ref="A1:D47"/>
  <sheetViews>
    <sheetView topLeftCell="A4" zoomScaleNormal="100" workbookViewId="0">
      <selection activeCell="S24" sqref="S24"/>
    </sheetView>
  </sheetViews>
  <sheetFormatPr defaultRowHeight="15" x14ac:dyDescent="0.25"/>
  <cols>
    <col min="4" max="4" width="14.28515625" bestFit="1" customWidth="1"/>
  </cols>
  <sheetData>
    <row r="1" spans="1:4" x14ac:dyDescent="0.25">
      <c r="A1" t="s">
        <v>657</v>
      </c>
    </row>
    <row r="3" spans="1:4" x14ac:dyDescent="0.25">
      <c r="A3" t="s">
        <v>612</v>
      </c>
      <c r="B3" s="125">
        <v>277</v>
      </c>
      <c r="C3" s="85">
        <f>B3/72</f>
        <v>3.8472222222222223</v>
      </c>
      <c r="D3" t="s">
        <v>658</v>
      </c>
    </row>
    <row r="4" spans="1:4" x14ac:dyDescent="0.25">
      <c r="C4" s="85"/>
    </row>
    <row r="5" spans="1:4" x14ac:dyDescent="0.25">
      <c r="A5" t="s">
        <v>613</v>
      </c>
      <c r="B5">
        <v>314</v>
      </c>
      <c r="C5" s="85">
        <f t="shared" ref="C5:C31" si="0">B5/72</f>
        <v>4.3611111111111107</v>
      </c>
    </row>
    <row r="6" spans="1:4" x14ac:dyDescent="0.25">
      <c r="A6" t="s">
        <v>613</v>
      </c>
      <c r="B6" s="125">
        <v>277</v>
      </c>
      <c r="C6" s="85">
        <f t="shared" si="0"/>
        <v>3.8472222222222223</v>
      </c>
    </row>
    <row r="7" spans="1:4" x14ac:dyDescent="0.25">
      <c r="A7" t="s">
        <v>613</v>
      </c>
      <c r="B7" s="126">
        <v>210</v>
      </c>
      <c r="C7" s="127">
        <f t="shared" si="0"/>
        <v>2.9166666666666665</v>
      </c>
    </row>
    <row r="8" spans="1:4" x14ac:dyDescent="0.25">
      <c r="C8" s="85"/>
    </row>
    <row r="9" spans="1:4" x14ac:dyDescent="0.25">
      <c r="A9" t="s">
        <v>311</v>
      </c>
      <c r="B9">
        <v>270</v>
      </c>
      <c r="C9" s="85">
        <f t="shared" si="0"/>
        <v>3.75</v>
      </c>
    </row>
    <row r="10" spans="1:4" x14ac:dyDescent="0.25">
      <c r="A10" t="s">
        <v>311</v>
      </c>
      <c r="B10">
        <v>263</v>
      </c>
      <c r="C10" s="85">
        <f t="shared" si="0"/>
        <v>3.6527777777777777</v>
      </c>
    </row>
    <row r="11" spans="1:4" x14ac:dyDescent="0.25">
      <c r="A11" t="s">
        <v>311</v>
      </c>
      <c r="B11">
        <v>250</v>
      </c>
      <c r="C11" s="85">
        <f t="shared" si="0"/>
        <v>3.4722222222222223</v>
      </c>
    </row>
    <row r="12" spans="1:4" x14ac:dyDescent="0.25">
      <c r="A12" t="s">
        <v>311</v>
      </c>
      <c r="B12">
        <v>247</v>
      </c>
      <c r="C12" s="85">
        <f t="shared" si="0"/>
        <v>3.4305555555555554</v>
      </c>
    </row>
    <row r="13" spans="1:4" x14ac:dyDescent="0.25">
      <c r="A13" t="s">
        <v>311</v>
      </c>
      <c r="B13">
        <v>243</v>
      </c>
      <c r="C13" s="85">
        <f t="shared" si="0"/>
        <v>3.375</v>
      </c>
    </row>
    <row r="14" spans="1:4" x14ac:dyDescent="0.25">
      <c r="A14" t="s">
        <v>311</v>
      </c>
      <c r="B14">
        <v>207</v>
      </c>
      <c r="C14" s="85">
        <f t="shared" si="0"/>
        <v>2.875</v>
      </c>
    </row>
    <row r="15" spans="1:4" x14ac:dyDescent="0.25">
      <c r="A15" t="s">
        <v>311</v>
      </c>
      <c r="B15" s="73">
        <v>184</v>
      </c>
      <c r="C15" s="127">
        <f t="shared" si="0"/>
        <v>2.5555555555555554</v>
      </c>
    </row>
    <row r="16" spans="1:4" x14ac:dyDescent="0.25">
      <c r="A16" t="s">
        <v>311</v>
      </c>
      <c r="B16" s="73">
        <v>164</v>
      </c>
      <c r="C16" s="127">
        <f t="shared" si="0"/>
        <v>2.2777777777777777</v>
      </c>
    </row>
    <row r="17" spans="1:3" x14ac:dyDescent="0.25">
      <c r="C17" s="85"/>
    </row>
    <row r="18" spans="1:3" x14ac:dyDescent="0.25">
      <c r="A18" t="s">
        <v>6</v>
      </c>
      <c r="B18">
        <v>320</v>
      </c>
      <c r="C18" s="85">
        <f t="shared" si="0"/>
        <v>4.4444444444444446</v>
      </c>
    </row>
    <row r="19" spans="1:3" x14ac:dyDescent="0.25">
      <c r="A19" t="s">
        <v>6</v>
      </c>
      <c r="B19">
        <v>318</v>
      </c>
      <c r="C19" s="85">
        <f t="shared" si="0"/>
        <v>4.416666666666667</v>
      </c>
    </row>
    <row r="20" spans="1:3" x14ac:dyDescent="0.25">
      <c r="A20" t="s">
        <v>6</v>
      </c>
      <c r="B20">
        <v>227</v>
      </c>
      <c r="C20" s="85">
        <f t="shared" si="0"/>
        <v>3.1527777777777777</v>
      </c>
    </row>
    <row r="21" spans="1:3" x14ac:dyDescent="0.25">
      <c r="A21" t="s">
        <v>6</v>
      </c>
      <c r="B21" s="73">
        <v>211</v>
      </c>
      <c r="C21" s="127">
        <f t="shared" si="0"/>
        <v>2.9305555555555554</v>
      </c>
    </row>
    <row r="22" spans="1:3" x14ac:dyDescent="0.25">
      <c r="C22" s="85"/>
    </row>
    <row r="23" spans="1:3" x14ac:dyDescent="0.25">
      <c r="A23" t="s">
        <v>615</v>
      </c>
      <c r="B23">
        <v>276</v>
      </c>
      <c r="C23" s="85">
        <f t="shared" si="0"/>
        <v>3.8333333333333335</v>
      </c>
    </row>
    <row r="24" spans="1:3" x14ac:dyDescent="0.25">
      <c r="C24" s="85"/>
    </row>
    <row r="25" spans="1:3" x14ac:dyDescent="0.25">
      <c r="A25" t="s">
        <v>616</v>
      </c>
      <c r="B25">
        <v>279</v>
      </c>
      <c r="C25" s="85">
        <f t="shared" si="0"/>
        <v>3.875</v>
      </c>
    </row>
    <row r="26" spans="1:3" x14ac:dyDescent="0.25">
      <c r="A26" t="s">
        <v>616</v>
      </c>
      <c r="B26">
        <v>244</v>
      </c>
      <c r="C26" s="85">
        <f t="shared" si="0"/>
        <v>3.3888888888888888</v>
      </c>
    </row>
    <row r="27" spans="1:3" x14ac:dyDescent="0.25">
      <c r="A27" t="s">
        <v>616</v>
      </c>
      <c r="B27" s="73">
        <v>110</v>
      </c>
      <c r="C27" s="127">
        <f t="shared" si="0"/>
        <v>1.5277777777777777</v>
      </c>
    </row>
    <row r="28" spans="1:3" x14ac:dyDescent="0.25">
      <c r="C28" s="85"/>
    </row>
    <row r="29" spans="1:3" x14ac:dyDescent="0.25">
      <c r="A29" t="s">
        <v>609</v>
      </c>
      <c r="B29">
        <v>315</v>
      </c>
      <c r="C29" s="85">
        <f t="shared" si="0"/>
        <v>4.375</v>
      </c>
    </row>
    <row r="30" spans="1:3" x14ac:dyDescent="0.25">
      <c r="C30" s="85"/>
    </row>
    <row r="31" spans="1:3" x14ac:dyDescent="0.25">
      <c r="A31" t="s">
        <v>619</v>
      </c>
      <c r="B31">
        <v>266</v>
      </c>
      <c r="C31" s="85">
        <f t="shared" si="0"/>
        <v>3.6944444444444446</v>
      </c>
    </row>
    <row r="32" spans="1:3" x14ac:dyDescent="0.25">
      <c r="C32" s="85"/>
    </row>
    <row r="33" spans="1:3" x14ac:dyDescent="0.25">
      <c r="A33" t="s">
        <v>312</v>
      </c>
      <c r="B33">
        <v>282</v>
      </c>
      <c r="C33" s="85">
        <f t="shared" ref="C33:C37" si="1">B33/72</f>
        <v>3.9166666666666665</v>
      </c>
    </row>
    <row r="34" spans="1:3" x14ac:dyDescent="0.25">
      <c r="C34" s="85"/>
    </row>
    <row r="35" spans="1:3" x14ac:dyDescent="0.25">
      <c r="A35" t="s">
        <v>4</v>
      </c>
      <c r="B35">
        <v>392</v>
      </c>
      <c r="C35" s="85">
        <f t="shared" si="1"/>
        <v>5.4444444444444446</v>
      </c>
    </row>
    <row r="36" spans="1:3" x14ac:dyDescent="0.25">
      <c r="A36" t="s">
        <v>4</v>
      </c>
      <c r="B36">
        <v>361</v>
      </c>
      <c r="C36" s="85">
        <f t="shared" si="1"/>
        <v>5.0138888888888893</v>
      </c>
    </row>
    <row r="37" spans="1:3" x14ac:dyDescent="0.25">
      <c r="A37" t="s">
        <v>4</v>
      </c>
      <c r="B37" s="74">
        <v>334</v>
      </c>
      <c r="C37" s="88">
        <f t="shared" si="1"/>
        <v>4.6388888888888893</v>
      </c>
    </row>
    <row r="38" spans="1:3" x14ac:dyDescent="0.25">
      <c r="C38" s="85"/>
    </row>
    <row r="39" spans="1:3" x14ac:dyDescent="0.25">
      <c r="C39" s="85"/>
    </row>
    <row r="40" spans="1:3" x14ac:dyDescent="0.25">
      <c r="C40" s="85"/>
    </row>
    <row r="41" spans="1:3" x14ac:dyDescent="0.25">
      <c r="C41" s="85"/>
    </row>
    <row r="42" spans="1:3" x14ac:dyDescent="0.25">
      <c r="C42" s="85"/>
    </row>
    <row r="43" spans="1:3" x14ac:dyDescent="0.25">
      <c r="C43" s="85"/>
    </row>
    <row r="44" spans="1:3" x14ac:dyDescent="0.25">
      <c r="C44" s="85"/>
    </row>
    <row r="45" spans="1:3" x14ac:dyDescent="0.25">
      <c r="C45" s="85"/>
    </row>
    <row r="46" spans="1:3" x14ac:dyDescent="0.25">
      <c r="C46" s="85"/>
    </row>
    <row r="47" spans="1:3" x14ac:dyDescent="0.25">
      <c r="C47" s="85"/>
    </row>
  </sheetData>
  <phoneticPr fontId="4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B2E5-A775-45EC-ABD2-9CF83DFD0F15}">
  <dimension ref="A1:I192"/>
  <sheetViews>
    <sheetView topLeftCell="A127" workbookViewId="0">
      <selection activeCell="C184" sqref="C184"/>
    </sheetView>
  </sheetViews>
  <sheetFormatPr defaultRowHeight="15" x14ac:dyDescent="0.25"/>
  <sheetData>
    <row r="1" spans="1:9" x14ac:dyDescent="0.25">
      <c r="A1" s="74">
        <v>2019</v>
      </c>
      <c r="B1" s="74"/>
      <c r="C1" s="74"/>
    </row>
    <row r="2" spans="1:9" x14ac:dyDescent="0.25">
      <c r="A2" s="74"/>
      <c r="B2" s="74"/>
      <c r="C2" s="74"/>
      <c r="D2" t="s">
        <v>634</v>
      </c>
      <c r="F2" t="s">
        <v>635</v>
      </c>
      <c r="H2" t="s">
        <v>636</v>
      </c>
    </row>
    <row r="3" spans="1:9" x14ac:dyDescent="0.25">
      <c r="A3" s="74" t="s">
        <v>12</v>
      </c>
      <c r="B3" s="74">
        <v>603</v>
      </c>
      <c r="C3" s="88">
        <f>B3/144</f>
        <v>4.1875</v>
      </c>
      <c r="D3">
        <v>603</v>
      </c>
      <c r="E3" s="88">
        <f>D3/144</f>
        <v>4.1875</v>
      </c>
      <c r="G3" s="88">
        <f>F3/144</f>
        <v>0</v>
      </c>
      <c r="I3" s="88">
        <f>H3/144</f>
        <v>0</v>
      </c>
    </row>
    <row r="4" spans="1:9" x14ac:dyDescent="0.25">
      <c r="A4" s="74"/>
      <c r="B4" s="74">
        <v>600</v>
      </c>
      <c r="C4" s="88">
        <f t="shared" ref="C4:C67" si="0">B4/144</f>
        <v>4.166666666666667</v>
      </c>
      <c r="E4" s="88">
        <f t="shared" ref="E4:E67" si="1">D4/144</f>
        <v>0</v>
      </c>
      <c r="G4" s="88">
        <f t="shared" ref="G4:G67" si="2">F4/144</f>
        <v>0</v>
      </c>
      <c r="I4" s="88">
        <f t="shared" ref="I4:I53" si="3">H4/144</f>
        <v>0</v>
      </c>
    </row>
    <row r="5" spans="1:9" x14ac:dyDescent="0.25">
      <c r="A5" s="74"/>
      <c r="B5" s="74">
        <v>574</v>
      </c>
      <c r="C5" s="88">
        <f t="shared" si="0"/>
        <v>3.9861111111111112</v>
      </c>
      <c r="E5" s="88">
        <f t="shared" si="1"/>
        <v>0</v>
      </c>
      <c r="G5" s="88">
        <f t="shared" si="2"/>
        <v>0</v>
      </c>
      <c r="I5" s="88">
        <f t="shared" si="3"/>
        <v>0</v>
      </c>
    </row>
    <row r="6" spans="1:9" x14ac:dyDescent="0.25">
      <c r="A6" s="74"/>
      <c r="B6" s="74">
        <v>557</v>
      </c>
      <c r="C6" s="88">
        <f t="shared" si="0"/>
        <v>3.8680555555555554</v>
      </c>
      <c r="E6" s="88">
        <f t="shared" si="1"/>
        <v>0</v>
      </c>
      <c r="G6" s="88">
        <f t="shared" si="2"/>
        <v>0</v>
      </c>
      <c r="I6" s="88">
        <f t="shared" si="3"/>
        <v>0</v>
      </c>
    </row>
    <row r="7" spans="1:9" x14ac:dyDescent="0.25">
      <c r="A7" s="74"/>
      <c r="B7" s="74">
        <v>546</v>
      </c>
      <c r="C7" s="88">
        <f t="shared" si="0"/>
        <v>3.7916666666666665</v>
      </c>
      <c r="E7" s="88">
        <f t="shared" si="1"/>
        <v>0</v>
      </c>
      <c r="G7" s="88">
        <f t="shared" si="2"/>
        <v>0</v>
      </c>
      <c r="I7" s="88">
        <f t="shared" si="3"/>
        <v>0</v>
      </c>
    </row>
    <row r="8" spans="1:9" x14ac:dyDescent="0.25">
      <c r="A8" s="74"/>
      <c r="B8" s="74">
        <v>529</v>
      </c>
      <c r="C8" s="88">
        <f t="shared" si="0"/>
        <v>3.6736111111111112</v>
      </c>
      <c r="E8" s="88">
        <f t="shared" si="1"/>
        <v>0</v>
      </c>
      <c r="G8" s="88">
        <f t="shared" si="2"/>
        <v>0</v>
      </c>
      <c r="I8" s="88">
        <f t="shared" si="3"/>
        <v>0</v>
      </c>
    </row>
    <row r="9" spans="1:9" x14ac:dyDescent="0.25">
      <c r="A9" s="74"/>
      <c r="B9" s="74">
        <v>491</v>
      </c>
      <c r="C9" s="88">
        <f t="shared" si="0"/>
        <v>3.4097222222222223</v>
      </c>
      <c r="E9" s="88">
        <f t="shared" si="1"/>
        <v>0</v>
      </c>
      <c r="G9" s="88">
        <f t="shared" si="2"/>
        <v>0</v>
      </c>
      <c r="I9" s="88">
        <f t="shared" si="3"/>
        <v>0</v>
      </c>
    </row>
    <row r="10" spans="1:9" x14ac:dyDescent="0.25">
      <c r="A10" s="74"/>
      <c r="B10" s="74">
        <v>483</v>
      </c>
      <c r="C10" s="88">
        <f t="shared" si="0"/>
        <v>3.3541666666666665</v>
      </c>
      <c r="E10" s="88">
        <f t="shared" si="1"/>
        <v>0</v>
      </c>
      <c r="G10" s="88">
        <f t="shared" si="2"/>
        <v>0</v>
      </c>
      <c r="I10" s="88">
        <f t="shared" si="3"/>
        <v>0</v>
      </c>
    </row>
    <row r="11" spans="1:9" x14ac:dyDescent="0.25">
      <c r="A11" s="74"/>
      <c r="B11" s="74">
        <v>477</v>
      </c>
      <c r="C11" s="88">
        <f t="shared" si="0"/>
        <v>3.3125</v>
      </c>
      <c r="E11" s="88">
        <f t="shared" si="1"/>
        <v>0</v>
      </c>
      <c r="G11" s="88">
        <f t="shared" si="2"/>
        <v>0</v>
      </c>
      <c r="I11" s="88">
        <f t="shared" si="3"/>
        <v>0</v>
      </c>
    </row>
    <row r="12" spans="1:9" x14ac:dyDescent="0.25">
      <c r="A12" s="74"/>
      <c r="B12" s="74">
        <v>463</v>
      </c>
      <c r="C12" s="88">
        <f t="shared" si="0"/>
        <v>3.2152777777777777</v>
      </c>
      <c r="E12" s="88">
        <f t="shared" si="1"/>
        <v>0</v>
      </c>
      <c r="G12" s="88">
        <f t="shared" si="2"/>
        <v>0</v>
      </c>
      <c r="I12" s="88">
        <f t="shared" si="3"/>
        <v>0</v>
      </c>
    </row>
    <row r="13" spans="1:9" x14ac:dyDescent="0.25">
      <c r="A13" s="74"/>
      <c r="B13" s="74">
        <v>453</v>
      </c>
      <c r="C13" s="88">
        <f t="shared" si="0"/>
        <v>3.1458333333333335</v>
      </c>
      <c r="D13">
        <v>453</v>
      </c>
      <c r="E13" s="88">
        <f t="shared" si="1"/>
        <v>3.1458333333333335</v>
      </c>
      <c r="G13" s="88">
        <f t="shared" si="2"/>
        <v>0</v>
      </c>
      <c r="I13" s="88">
        <f t="shared" si="3"/>
        <v>0</v>
      </c>
    </row>
    <row r="14" spans="1:9" x14ac:dyDescent="0.25">
      <c r="A14" s="74"/>
      <c r="B14" s="74">
        <v>445</v>
      </c>
      <c r="C14" s="88">
        <f t="shared" si="0"/>
        <v>3.0902777777777777</v>
      </c>
      <c r="E14" s="88">
        <f t="shared" si="1"/>
        <v>0</v>
      </c>
      <c r="G14" s="88">
        <f t="shared" si="2"/>
        <v>0</v>
      </c>
      <c r="I14" s="88">
        <f t="shared" si="3"/>
        <v>0</v>
      </c>
    </row>
    <row r="15" spans="1:9" x14ac:dyDescent="0.25">
      <c r="A15" s="74"/>
      <c r="B15" s="74">
        <v>436</v>
      </c>
      <c r="C15" s="88">
        <f t="shared" si="0"/>
        <v>3.0277777777777777</v>
      </c>
      <c r="E15" s="88">
        <f t="shared" si="1"/>
        <v>0</v>
      </c>
      <c r="G15" s="88">
        <f t="shared" si="2"/>
        <v>0</v>
      </c>
      <c r="I15" s="88">
        <f t="shared" si="3"/>
        <v>0</v>
      </c>
    </row>
    <row r="16" spans="1:9" x14ac:dyDescent="0.25">
      <c r="A16" s="74"/>
      <c r="B16" s="73">
        <v>432</v>
      </c>
      <c r="C16" s="88">
        <f t="shared" si="0"/>
        <v>3</v>
      </c>
      <c r="E16" s="88">
        <f t="shared" si="1"/>
        <v>0</v>
      </c>
      <c r="G16" s="88">
        <f t="shared" si="2"/>
        <v>0</v>
      </c>
      <c r="I16" s="88">
        <f t="shared" si="3"/>
        <v>0</v>
      </c>
    </row>
    <row r="17" spans="1:9" x14ac:dyDescent="0.25">
      <c r="A17" s="74"/>
      <c r="B17" s="73">
        <v>432</v>
      </c>
      <c r="C17" s="88">
        <f t="shared" si="0"/>
        <v>3</v>
      </c>
      <c r="E17" s="88">
        <f t="shared" si="1"/>
        <v>0</v>
      </c>
      <c r="G17" s="88">
        <f t="shared" si="2"/>
        <v>0</v>
      </c>
      <c r="I17" s="88">
        <f t="shared" si="3"/>
        <v>0</v>
      </c>
    </row>
    <row r="18" spans="1:9" x14ac:dyDescent="0.25">
      <c r="A18" s="74"/>
      <c r="B18" s="73">
        <v>411</v>
      </c>
      <c r="C18" s="88">
        <f t="shared" si="0"/>
        <v>2.8541666666666665</v>
      </c>
      <c r="E18" s="88">
        <f t="shared" si="1"/>
        <v>0</v>
      </c>
      <c r="G18" s="88">
        <f t="shared" si="2"/>
        <v>0</v>
      </c>
      <c r="I18" s="88">
        <f t="shared" si="3"/>
        <v>0</v>
      </c>
    </row>
    <row r="19" spans="1:9" x14ac:dyDescent="0.25">
      <c r="A19" s="74"/>
      <c r="B19" s="73"/>
      <c r="C19" s="88">
        <f t="shared" si="0"/>
        <v>0</v>
      </c>
      <c r="E19" s="88">
        <f t="shared" si="1"/>
        <v>0</v>
      </c>
      <c r="G19" s="88">
        <f t="shared" si="2"/>
        <v>0</v>
      </c>
      <c r="I19" s="88">
        <f t="shared" si="3"/>
        <v>0</v>
      </c>
    </row>
    <row r="20" spans="1:9" x14ac:dyDescent="0.25">
      <c r="A20" t="s">
        <v>8</v>
      </c>
      <c r="B20" s="74">
        <v>689</v>
      </c>
      <c r="C20" s="88">
        <f t="shared" si="0"/>
        <v>4.7847222222222223</v>
      </c>
      <c r="E20" s="88">
        <f t="shared" si="1"/>
        <v>0</v>
      </c>
      <c r="G20" s="88">
        <f t="shared" si="2"/>
        <v>0</v>
      </c>
      <c r="I20" s="88">
        <f t="shared" si="3"/>
        <v>0</v>
      </c>
    </row>
    <row r="21" spans="1:9" x14ac:dyDescent="0.25">
      <c r="A21" t="s">
        <v>8</v>
      </c>
      <c r="B21" s="74">
        <v>655</v>
      </c>
      <c r="C21" s="88">
        <f t="shared" si="0"/>
        <v>4.5486111111111107</v>
      </c>
      <c r="E21" s="88">
        <f t="shared" si="1"/>
        <v>0</v>
      </c>
      <c r="G21" s="88">
        <f t="shared" si="2"/>
        <v>0</v>
      </c>
      <c r="I21" s="88">
        <f t="shared" si="3"/>
        <v>0</v>
      </c>
    </row>
    <row r="22" spans="1:9" x14ac:dyDescent="0.25">
      <c r="A22" t="s">
        <v>8</v>
      </c>
      <c r="B22" s="74">
        <v>652</v>
      </c>
      <c r="C22" s="88">
        <f t="shared" si="0"/>
        <v>4.5277777777777777</v>
      </c>
      <c r="E22" s="88">
        <f t="shared" si="1"/>
        <v>0</v>
      </c>
      <c r="G22" s="88">
        <f t="shared" si="2"/>
        <v>0</v>
      </c>
      <c r="I22" s="88">
        <f t="shared" si="3"/>
        <v>0</v>
      </c>
    </row>
    <row r="23" spans="1:9" x14ac:dyDescent="0.25">
      <c r="A23" t="s">
        <v>8</v>
      </c>
      <c r="B23" s="74">
        <v>648</v>
      </c>
      <c r="C23" s="88">
        <f t="shared" si="0"/>
        <v>4.5</v>
      </c>
      <c r="E23" s="88">
        <f t="shared" si="1"/>
        <v>0</v>
      </c>
      <c r="G23" s="88">
        <f t="shared" si="2"/>
        <v>0</v>
      </c>
      <c r="I23" s="88">
        <f t="shared" si="3"/>
        <v>0</v>
      </c>
    </row>
    <row r="24" spans="1:9" x14ac:dyDescent="0.25">
      <c r="A24" t="s">
        <v>8</v>
      </c>
      <c r="B24" s="74">
        <v>619</v>
      </c>
      <c r="C24" s="88">
        <f t="shared" si="0"/>
        <v>4.2986111111111107</v>
      </c>
      <c r="E24" s="88">
        <f t="shared" si="1"/>
        <v>0</v>
      </c>
      <c r="G24" s="88">
        <f t="shared" si="2"/>
        <v>0</v>
      </c>
      <c r="I24" s="88">
        <f t="shared" si="3"/>
        <v>0</v>
      </c>
    </row>
    <row r="25" spans="1:9" x14ac:dyDescent="0.25">
      <c r="A25" t="s">
        <v>8</v>
      </c>
      <c r="B25" s="74">
        <v>609</v>
      </c>
      <c r="C25" s="88">
        <f t="shared" si="0"/>
        <v>4.229166666666667</v>
      </c>
      <c r="E25" s="88">
        <f t="shared" si="1"/>
        <v>0</v>
      </c>
      <c r="G25" s="88">
        <f t="shared" si="2"/>
        <v>0</v>
      </c>
      <c r="I25" s="88">
        <f t="shared" si="3"/>
        <v>0</v>
      </c>
    </row>
    <row r="26" spans="1:9" x14ac:dyDescent="0.25">
      <c r="A26" t="s">
        <v>8</v>
      </c>
      <c r="B26" s="74">
        <v>601</v>
      </c>
      <c r="C26" s="88">
        <f t="shared" si="0"/>
        <v>4.1736111111111107</v>
      </c>
      <c r="E26" s="88">
        <f t="shared" si="1"/>
        <v>0</v>
      </c>
      <c r="G26" s="88">
        <f t="shared" si="2"/>
        <v>0</v>
      </c>
      <c r="I26" s="88">
        <f t="shared" si="3"/>
        <v>0</v>
      </c>
    </row>
    <row r="27" spans="1:9" x14ac:dyDescent="0.25">
      <c r="A27" t="s">
        <v>8</v>
      </c>
      <c r="B27" s="74">
        <v>593</v>
      </c>
      <c r="C27" s="88">
        <f t="shared" si="0"/>
        <v>4.1180555555555554</v>
      </c>
      <c r="E27" s="88">
        <f t="shared" si="1"/>
        <v>0</v>
      </c>
      <c r="G27" s="88">
        <f t="shared" si="2"/>
        <v>0</v>
      </c>
      <c r="I27" s="88">
        <f t="shared" si="3"/>
        <v>0</v>
      </c>
    </row>
    <row r="28" spans="1:9" x14ac:dyDescent="0.25">
      <c r="A28" t="s">
        <v>8</v>
      </c>
      <c r="B28" s="74">
        <v>576</v>
      </c>
      <c r="C28" s="88">
        <f t="shared" si="0"/>
        <v>4</v>
      </c>
      <c r="E28" s="88">
        <f t="shared" si="1"/>
        <v>0</v>
      </c>
      <c r="G28" s="88">
        <f t="shared" si="2"/>
        <v>0</v>
      </c>
      <c r="I28" s="88">
        <f t="shared" si="3"/>
        <v>0</v>
      </c>
    </row>
    <row r="29" spans="1:9" x14ac:dyDescent="0.25">
      <c r="A29" t="s">
        <v>8</v>
      </c>
      <c r="B29" s="74">
        <v>574</v>
      </c>
      <c r="C29" s="88">
        <f t="shared" si="0"/>
        <v>3.9861111111111112</v>
      </c>
      <c r="E29" s="88">
        <f t="shared" si="1"/>
        <v>0</v>
      </c>
      <c r="G29" s="88">
        <f t="shared" si="2"/>
        <v>0</v>
      </c>
      <c r="I29" s="88">
        <f t="shared" si="3"/>
        <v>0</v>
      </c>
    </row>
    <row r="30" spans="1:9" x14ac:dyDescent="0.25">
      <c r="A30" t="s">
        <v>8</v>
      </c>
      <c r="B30" s="74">
        <v>549</v>
      </c>
      <c r="C30" s="88">
        <f t="shared" si="0"/>
        <v>3.8125</v>
      </c>
      <c r="D30">
        <v>549</v>
      </c>
      <c r="E30" s="88">
        <f t="shared" si="1"/>
        <v>3.8125</v>
      </c>
      <c r="G30" s="88">
        <f t="shared" si="2"/>
        <v>0</v>
      </c>
      <c r="I30" s="88">
        <f t="shared" si="3"/>
        <v>0</v>
      </c>
    </row>
    <row r="31" spans="1:9" x14ac:dyDescent="0.25">
      <c r="A31" t="s">
        <v>8</v>
      </c>
      <c r="B31" s="74">
        <v>547</v>
      </c>
      <c r="C31" s="88">
        <f t="shared" si="0"/>
        <v>3.7986111111111112</v>
      </c>
      <c r="E31" s="88">
        <f t="shared" si="1"/>
        <v>0</v>
      </c>
      <c r="G31" s="88">
        <f t="shared" si="2"/>
        <v>0</v>
      </c>
      <c r="I31" s="88">
        <f t="shared" si="3"/>
        <v>0</v>
      </c>
    </row>
    <row r="32" spans="1:9" x14ac:dyDescent="0.25">
      <c r="A32" t="s">
        <v>8</v>
      </c>
      <c r="B32" s="74">
        <v>539</v>
      </c>
      <c r="C32" s="88">
        <f t="shared" si="0"/>
        <v>3.7430555555555554</v>
      </c>
      <c r="E32" s="88">
        <f t="shared" si="1"/>
        <v>0</v>
      </c>
      <c r="G32" s="88">
        <f t="shared" si="2"/>
        <v>0</v>
      </c>
      <c r="I32" s="88">
        <f t="shared" si="3"/>
        <v>0</v>
      </c>
    </row>
    <row r="33" spans="1:9" x14ac:dyDescent="0.25">
      <c r="A33" t="s">
        <v>8</v>
      </c>
      <c r="B33" s="74">
        <v>531</v>
      </c>
      <c r="C33" s="88">
        <f t="shared" si="0"/>
        <v>3.6875</v>
      </c>
      <c r="E33" s="88">
        <f t="shared" si="1"/>
        <v>0</v>
      </c>
      <c r="G33" s="88">
        <f t="shared" si="2"/>
        <v>0</v>
      </c>
      <c r="I33" s="88">
        <f t="shared" si="3"/>
        <v>0</v>
      </c>
    </row>
    <row r="34" spans="1:9" x14ac:dyDescent="0.25">
      <c r="A34" t="s">
        <v>8</v>
      </c>
      <c r="B34" s="74">
        <v>527</v>
      </c>
      <c r="C34" s="88">
        <f t="shared" si="0"/>
        <v>3.6597222222222223</v>
      </c>
      <c r="E34" s="88">
        <f t="shared" si="1"/>
        <v>0</v>
      </c>
      <c r="G34" s="88">
        <f t="shared" si="2"/>
        <v>0</v>
      </c>
      <c r="I34" s="88">
        <f t="shared" si="3"/>
        <v>0</v>
      </c>
    </row>
    <row r="35" spans="1:9" x14ac:dyDescent="0.25">
      <c r="A35" t="s">
        <v>8</v>
      </c>
      <c r="B35" s="74">
        <v>521</v>
      </c>
      <c r="C35" s="88">
        <f t="shared" si="0"/>
        <v>3.6180555555555554</v>
      </c>
      <c r="E35" s="88">
        <f t="shared" si="1"/>
        <v>0</v>
      </c>
      <c r="G35" s="88">
        <f t="shared" si="2"/>
        <v>0</v>
      </c>
      <c r="I35" s="88">
        <f t="shared" si="3"/>
        <v>0</v>
      </c>
    </row>
    <row r="36" spans="1:9" x14ac:dyDescent="0.25">
      <c r="A36" t="s">
        <v>8</v>
      </c>
      <c r="B36" s="74">
        <v>505</v>
      </c>
      <c r="C36" s="88">
        <f t="shared" si="0"/>
        <v>3.5069444444444446</v>
      </c>
      <c r="E36" s="88">
        <f t="shared" si="1"/>
        <v>0</v>
      </c>
      <c r="G36" s="88">
        <f t="shared" si="2"/>
        <v>0</v>
      </c>
      <c r="I36" s="88">
        <f t="shared" si="3"/>
        <v>0</v>
      </c>
    </row>
    <row r="37" spans="1:9" x14ac:dyDescent="0.25">
      <c r="A37" t="s">
        <v>8</v>
      </c>
      <c r="B37" s="74">
        <v>503</v>
      </c>
      <c r="C37" s="88">
        <f t="shared" si="0"/>
        <v>3.4930555555555554</v>
      </c>
      <c r="E37" s="88">
        <f t="shared" si="1"/>
        <v>0</v>
      </c>
      <c r="G37" s="88">
        <f t="shared" si="2"/>
        <v>0</v>
      </c>
      <c r="I37" s="88">
        <f t="shared" si="3"/>
        <v>0</v>
      </c>
    </row>
    <row r="38" spans="1:9" x14ac:dyDescent="0.25">
      <c r="A38" t="s">
        <v>8</v>
      </c>
      <c r="B38" s="74">
        <v>495</v>
      </c>
      <c r="C38" s="88">
        <f t="shared" si="0"/>
        <v>3.4375</v>
      </c>
      <c r="E38" s="88">
        <f t="shared" si="1"/>
        <v>0</v>
      </c>
      <c r="G38" s="88">
        <f t="shared" si="2"/>
        <v>0</v>
      </c>
      <c r="I38" s="88">
        <f t="shared" si="3"/>
        <v>0</v>
      </c>
    </row>
    <row r="39" spans="1:9" x14ac:dyDescent="0.25">
      <c r="A39" t="s">
        <v>8</v>
      </c>
      <c r="B39" s="74">
        <v>487</v>
      </c>
      <c r="C39" s="88">
        <f t="shared" si="0"/>
        <v>3.3819444444444446</v>
      </c>
      <c r="E39" s="88">
        <f t="shared" si="1"/>
        <v>0</v>
      </c>
      <c r="G39" s="88">
        <f t="shared" si="2"/>
        <v>0</v>
      </c>
      <c r="I39" s="88">
        <f t="shared" si="3"/>
        <v>0</v>
      </c>
    </row>
    <row r="40" spans="1:9" x14ac:dyDescent="0.25">
      <c r="A40" t="s">
        <v>8</v>
      </c>
      <c r="B40" s="74">
        <v>479</v>
      </c>
      <c r="C40" s="88">
        <f t="shared" si="0"/>
        <v>3.3263888888888888</v>
      </c>
      <c r="E40" s="88">
        <f t="shared" si="1"/>
        <v>0</v>
      </c>
      <c r="G40" s="88">
        <f t="shared" si="2"/>
        <v>0</v>
      </c>
      <c r="I40" s="88">
        <f t="shared" si="3"/>
        <v>0</v>
      </c>
    </row>
    <row r="41" spans="1:9" x14ac:dyDescent="0.25">
      <c r="A41" t="s">
        <v>8</v>
      </c>
      <c r="B41" s="74">
        <v>467</v>
      </c>
      <c r="C41" s="88">
        <f t="shared" si="0"/>
        <v>3.2430555555555554</v>
      </c>
      <c r="E41" s="88">
        <f t="shared" si="1"/>
        <v>0</v>
      </c>
      <c r="G41" s="88">
        <f t="shared" si="2"/>
        <v>0</v>
      </c>
      <c r="I41" s="88">
        <f t="shared" si="3"/>
        <v>0</v>
      </c>
    </row>
    <row r="42" spans="1:9" x14ac:dyDescent="0.25">
      <c r="A42" t="s">
        <v>8</v>
      </c>
      <c r="B42" s="73">
        <v>458</v>
      </c>
      <c r="C42" s="88">
        <f t="shared" si="0"/>
        <v>3.1805555555555554</v>
      </c>
      <c r="E42" s="88">
        <f t="shared" si="1"/>
        <v>0</v>
      </c>
      <c r="G42" s="88">
        <f t="shared" si="2"/>
        <v>0</v>
      </c>
      <c r="I42" s="88">
        <f t="shared" si="3"/>
        <v>0</v>
      </c>
    </row>
    <row r="43" spans="1:9" x14ac:dyDescent="0.25">
      <c r="A43" t="s">
        <v>8</v>
      </c>
      <c r="B43" s="73">
        <v>418</v>
      </c>
      <c r="C43" s="88">
        <f t="shared" si="0"/>
        <v>2.9027777777777777</v>
      </c>
      <c r="E43" s="88">
        <f t="shared" si="1"/>
        <v>0</v>
      </c>
      <c r="G43" s="88">
        <f t="shared" si="2"/>
        <v>0</v>
      </c>
      <c r="I43" s="88">
        <f t="shared" si="3"/>
        <v>0</v>
      </c>
    </row>
    <row r="44" spans="1:9" x14ac:dyDescent="0.25">
      <c r="C44" s="88">
        <f t="shared" si="0"/>
        <v>0</v>
      </c>
      <c r="E44" s="88">
        <f t="shared" si="1"/>
        <v>0</v>
      </c>
      <c r="G44" s="88">
        <f t="shared" si="2"/>
        <v>0</v>
      </c>
      <c r="I44" s="88">
        <f t="shared" si="3"/>
        <v>0</v>
      </c>
    </row>
    <row r="45" spans="1:9" x14ac:dyDescent="0.25">
      <c r="A45" t="s">
        <v>16</v>
      </c>
      <c r="C45" s="88">
        <f t="shared" si="0"/>
        <v>0</v>
      </c>
      <c r="E45" s="88">
        <f t="shared" si="1"/>
        <v>0</v>
      </c>
      <c r="G45" s="88">
        <f t="shared" si="2"/>
        <v>0</v>
      </c>
      <c r="I45" s="88">
        <f t="shared" si="3"/>
        <v>0</v>
      </c>
    </row>
    <row r="46" spans="1:9" x14ac:dyDescent="0.25">
      <c r="A46" t="s">
        <v>9</v>
      </c>
      <c r="B46">
        <v>692</v>
      </c>
      <c r="C46" s="88">
        <f t="shared" si="0"/>
        <v>4.8055555555555554</v>
      </c>
      <c r="E46" s="88">
        <f t="shared" si="1"/>
        <v>0</v>
      </c>
      <c r="G46" s="88">
        <f t="shared" si="2"/>
        <v>0</v>
      </c>
      <c r="I46" s="88">
        <f t="shared" si="3"/>
        <v>0</v>
      </c>
    </row>
    <row r="47" spans="1:9" x14ac:dyDescent="0.25">
      <c r="A47" t="s">
        <v>9</v>
      </c>
      <c r="B47">
        <v>577</v>
      </c>
      <c r="C47" s="88">
        <f t="shared" si="0"/>
        <v>4.0069444444444446</v>
      </c>
      <c r="E47" s="88">
        <f t="shared" si="1"/>
        <v>0</v>
      </c>
      <c r="G47" s="88">
        <f t="shared" si="2"/>
        <v>0</v>
      </c>
      <c r="I47" s="88">
        <f t="shared" si="3"/>
        <v>0</v>
      </c>
    </row>
    <row r="48" spans="1:9" x14ac:dyDescent="0.25">
      <c r="A48" t="s">
        <v>9</v>
      </c>
      <c r="B48">
        <v>497</v>
      </c>
      <c r="C48" s="88">
        <f t="shared" si="0"/>
        <v>3.4513888888888888</v>
      </c>
      <c r="E48" s="88">
        <f t="shared" si="1"/>
        <v>0</v>
      </c>
      <c r="G48" s="88">
        <f t="shared" si="2"/>
        <v>0</v>
      </c>
      <c r="I48" s="88">
        <f t="shared" si="3"/>
        <v>0</v>
      </c>
    </row>
    <row r="49" spans="1:9" x14ac:dyDescent="0.25">
      <c r="A49" t="s">
        <v>9</v>
      </c>
      <c r="B49">
        <v>480</v>
      </c>
      <c r="C49" s="88">
        <f t="shared" si="0"/>
        <v>3.3333333333333335</v>
      </c>
      <c r="E49" s="88">
        <f t="shared" si="1"/>
        <v>0</v>
      </c>
      <c r="G49" s="88">
        <f t="shared" si="2"/>
        <v>0</v>
      </c>
      <c r="I49" s="88">
        <f t="shared" si="3"/>
        <v>0</v>
      </c>
    </row>
    <row r="50" spans="1:9" x14ac:dyDescent="0.25">
      <c r="A50" t="s">
        <v>9</v>
      </c>
      <c r="B50" s="73">
        <v>434</v>
      </c>
      <c r="C50" s="88">
        <f t="shared" si="0"/>
        <v>3.0138888888888888</v>
      </c>
      <c r="E50" s="88">
        <f t="shared" si="1"/>
        <v>0</v>
      </c>
      <c r="G50" s="88">
        <f t="shared" si="2"/>
        <v>0</v>
      </c>
      <c r="I50" s="88">
        <f t="shared" si="3"/>
        <v>0</v>
      </c>
    </row>
    <row r="51" spans="1:9" x14ac:dyDescent="0.25">
      <c r="C51" s="88">
        <f t="shared" si="0"/>
        <v>0</v>
      </c>
      <c r="E51" s="88">
        <f t="shared" si="1"/>
        <v>0</v>
      </c>
      <c r="G51" s="88">
        <f t="shared" si="2"/>
        <v>0</v>
      </c>
      <c r="I51" s="88">
        <f t="shared" si="3"/>
        <v>0</v>
      </c>
    </row>
    <row r="52" spans="1:9" x14ac:dyDescent="0.25">
      <c r="A52" t="s">
        <v>315</v>
      </c>
      <c r="B52">
        <v>610</v>
      </c>
      <c r="C52" s="88">
        <f t="shared" si="0"/>
        <v>4.2361111111111107</v>
      </c>
      <c r="E52" s="88">
        <f t="shared" si="1"/>
        <v>0</v>
      </c>
      <c r="G52" s="88">
        <f t="shared" si="2"/>
        <v>0</v>
      </c>
      <c r="H52">
        <v>692</v>
      </c>
      <c r="I52" s="88">
        <f t="shared" si="3"/>
        <v>4.8055555555555554</v>
      </c>
    </row>
    <row r="53" spans="1:9" x14ac:dyDescent="0.25">
      <c r="A53" t="s">
        <v>315</v>
      </c>
      <c r="B53">
        <v>653</v>
      </c>
      <c r="C53" s="88">
        <f t="shared" si="0"/>
        <v>4.5347222222222223</v>
      </c>
      <c r="E53" s="88">
        <f t="shared" si="1"/>
        <v>0</v>
      </c>
      <c r="G53" s="88">
        <f t="shared" si="2"/>
        <v>0</v>
      </c>
      <c r="H53">
        <v>577</v>
      </c>
      <c r="I53" s="88">
        <f t="shared" si="3"/>
        <v>4.0069444444444446</v>
      </c>
    </row>
    <row r="54" spans="1:9" x14ac:dyDescent="0.25">
      <c r="A54" t="s">
        <v>315</v>
      </c>
      <c r="B54">
        <v>517</v>
      </c>
      <c r="C54" s="88">
        <f t="shared" si="0"/>
        <v>3.5902777777777777</v>
      </c>
      <c r="E54" s="88">
        <f t="shared" si="1"/>
        <v>0</v>
      </c>
      <c r="G54" s="88">
        <f t="shared" si="2"/>
        <v>0</v>
      </c>
    </row>
    <row r="55" spans="1:9" x14ac:dyDescent="0.25">
      <c r="A55" t="s">
        <v>315</v>
      </c>
      <c r="B55">
        <v>509</v>
      </c>
      <c r="C55" s="88">
        <f t="shared" si="0"/>
        <v>3.5347222222222223</v>
      </c>
      <c r="E55" s="88">
        <f t="shared" si="1"/>
        <v>0</v>
      </c>
      <c r="G55" s="88">
        <f t="shared" si="2"/>
        <v>0</v>
      </c>
    </row>
    <row r="56" spans="1:9" x14ac:dyDescent="0.25">
      <c r="A56" t="s">
        <v>315</v>
      </c>
      <c r="B56" s="73">
        <v>450</v>
      </c>
      <c r="C56" s="88">
        <f t="shared" si="0"/>
        <v>3.125</v>
      </c>
      <c r="E56" s="88">
        <f t="shared" si="1"/>
        <v>0</v>
      </c>
      <c r="G56" s="88">
        <f t="shared" si="2"/>
        <v>0</v>
      </c>
    </row>
    <row r="57" spans="1:9" x14ac:dyDescent="0.25">
      <c r="A57" t="s">
        <v>315</v>
      </c>
      <c r="B57" s="73">
        <v>383</v>
      </c>
      <c r="C57" s="88">
        <f t="shared" si="0"/>
        <v>2.6597222222222223</v>
      </c>
      <c r="D57" t="s">
        <v>637</v>
      </c>
      <c r="E57" s="88" t="e">
        <f t="shared" si="1"/>
        <v>#VALUE!</v>
      </c>
      <c r="G57" s="88">
        <f t="shared" si="2"/>
        <v>0</v>
      </c>
    </row>
    <row r="58" spans="1:9" x14ac:dyDescent="0.25">
      <c r="C58" s="88">
        <f t="shared" si="0"/>
        <v>0</v>
      </c>
      <c r="E58" s="88">
        <f t="shared" si="1"/>
        <v>0</v>
      </c>
      <c r="G58" s="88">
        <f t="shared" si="2"/>
        <v>0</v>
      </c>
    </row>
    <row r="59" spans="1:9" x14ac:dyDescent="0.25">
      <c r="C59" s="88">
        <f t="shared" si="0"/>
        <v>0</v>
      </c>
      <c r="E59" s="88">
        <f t="shared" si="1"/>
        <v>0</v>
      </c>
      <c r="G59" s="88">
        <f t="shared" si="2"/>
        <v>0</v>
      </c>
    </row>
    <row r="60" spans="1:9" x14ac:dyDescent="0.25">
      <c r="A60" t="s">
        <v>316</v>
      </c>
      <c r="B60">
        <v>773</v>
      </c>
      <c r="C60" s="88">
        <f t="shared" si="0"/>
        <v>5.3680555555555554</v>
      </c>
      <c r="E60" s="88">
        <f t="shared" si="1"/>
        <v>0</v>
      </c>
      <c r="G60" s="88">
        <f t="shared" si="2"/>
        <v>0</v>
      </c>
    </row>
    <row r="61" spans="1:9" x14ac:dyDescent="0.25">
      <c r="A61" t="s">
        <v>316</v>
      </c>
      <c r="B61">
        <v>765</v>
      </c>
      <c r="C61" s="88">
        <f t="shared" si="0"/>
        <v>5.3125</v>
      </c>
      <c r="E61" s="88">
        <f t="shared" si="1"/>
        <v>0</v>
      </c>
      <c r="G61" s="88">
        <f t="shared" si="2"/>
        <v>0</v>
      </c>
    </row>
    <row r="62" spans="1:9" x14ac:dyDescent="0.25">
      <c r="A62" t="s">
        <v>316</v>
      </c>
      <c r="B62">
        <v>746</v>
      </c>
      <c r="C62" s="88">
        <f t="shared" si="0"/>
        <v>5.1805555555555554</v>
      </c>
      <c r="E62" s="88">
        <f t="shared" si="1"/>
        <v>0</v>
      </c>
      <c r="G62" s="88">
        <f t="shared" si="2"/>
        <v>0</v>
      </c>
    </row>
    <row r="63" spans="1:9" x14ac:dyDescent="0.25">
      <c r="A63" t="s">
        <v>316</v>
      </c>
      <c r="B63">
        <v>745</v>
      </c>
      <c r="C63" s="88">
        <f t="shared" si="0"/>
        <v>5.1736111111111107</v>
      </c>
      <c r="E63" s="88">
        <f t="shared" si="1"/>
        <v>0</v>
      </c>
      <c r="G63" s="88">
        <f t="shared" si="2"/>
        <v>0</v>
      </c>
    </row>
    <row r="64" spans="1:9" x14ac:dyDescent="0.25">
      <c r="A64" t="s">
        <v>316</v>
      </c>
      <c r="B64">
        <v>710</v>
      </c>
      <c r="C64" s="88">
        <f t="shared" si="0"/>
        <v>4.9305555555555554</v>
      </c>
      <c r="E64" s="88">
        <f t="shared" si="1"/>
        <v>0</v>
      </c>
      <c r="G64" s="88">
        <f t="shared" si="2"/>
        <v>0</v>
      </c>
    </row>
    <row r="65" spans="1:7" x14ac:dyDescent="0.25">
      <c r="A65" t="s">
        <v>316</v>
      </c>
      <c r="B65">
        <v>689</v>
      </c>
      <c r="C65" s="88">
        <f t="shared" si="0"/>
        <v>4.7847222222222223</v>
      </c>
      <c r="E65" s="88">
        <f t="shared" si="1"/>
        <v>0</v>
      </c>
      <c r="G65" s="88">
        <f t="shared" si="2"/>
        <v>0</v>
      </c>
    </row>
    <row r="66" spans="1:7" x14ac:dyDescent="0.25">
      <c r="A66" t="s">
        <v>316</v>
      </c>
      <c r="B66">
        <v>671</v>
      </c>
      <c r="C66" s="88">
        <f t="shared" si="0"/>
        <v>4.6597222222222223</v>
      </c>
      <c r="E66" s="88">
        <f t="shared" si="1"/>
        <v>0</v>
      </c>
      <c r="G66" s="88">
        <f t="shared" si="2"/>
        <v>0</v>
      </c>
    </row>
    <row r="67" spans="1:7" x14ac:dyDescent="0.25">
      <c r="A67" t="s">
        <v>316</v>
      </c>
      <c r="B67" s="73">
        <v>655</v>
      </c>
      <c r="C67" s="88">
        <f t="shared" si="0"/>
        <v>4.5486111111111107</v>
      </c>
      <c r="E67" s="88">
        <f t="shared" si="1"/>
        <v>0</v>
      </c>
      <c r="G67" s="88">
        <f t="shared" si="2"/>
        <v>0</v>
      </c>
    </row>
    <row r="68" spans="1:7" x14ac:dyDescent="0.25">
      <c r="C68" s="88">
        <f t="shared" ref="C68:C131" si="4">B68/144</f>
        <v>0</v>
      </c>
      <c r="E68" s="88">
        <f t="shared" ref="E68:E131" si="5">D68/144</f>
        <v>0</v>
      </c>
      <c r="G68" s="88">
        <f t="shared" ref="G68:G100" si="6">F68/144</f>
        <v>0</v>
      </c>
    </row>
    <row r="69" spans="1:7" x14ac:dyDescent="0.25">
      <c r="A69" t="s">
        <v>3</v>
      </c>
      <c r="B69">
        <v>809</v>
      </c>
      <c r="C69" s="88">
        <f t="shared" si="4"/>
        <v>5.6180555555555554</v>
      </c>
      <c r="D69">
        <v>809</v>
      </c>
      <c r="E69" s="88">
        <f t="shared" si="5"/>
        <v>5.6180555555555554</v>
      </c>
      <c r="G69" s="88">
        <f t="shared" si="6"/>
        <v>0</v>
      </c>
    </row>
    <row r="70" spans="1:7" x14ac:dyDescent="0.25">
      <c r="A70" t="s">
        <v>3</v>
      </c>
      <c r="B70">
        <v>808</v>
      </c>
      <c r="C70" s="88">
        <f t="shared" si="4"/>
        <v>5.6111111111111107</v>
      </c>
      <c r="E70" s="88">
        <f t="shared" si="5"/>
        <v>0</v>
      </c>
      <c r="G70" s="88">
        <f t="shared" si="6"/>
        <v>0</v>
      </c>
    </row>
    <row r="71" spans="1:7" x14ac:dyDescent="0.25">
      <c r="A71" t="s">
        <v>3</v>
      </c>
      <c r="B71">
        <v>804</v>
      </c>
      <c r="C71" s="88">
        <f t="shared" si="4"/>
        <v>5.583333333333333</v>
      </c>
      <c r="E71" s="88">
        <f t="shared" si="5"/>
        <v>0</v>
      </c>
      <c r="G71" s="88">
        <f t="shared" si="6"/>
        <v>0</v>
      </c>
    </row>
    <row r="72" spans="1:7" x14ac:dyDescent="0.25">
      <c r="A72" t="s">
        <v>3</v>
      </c>
      <c r="B72">
        <v>798</v>
      </c>
      <c r="C72" s="88">
        <f t="shared" si="4"/>
        <v>5.541666666666667</v>
      </c>
      <c r="D72">
        <v>798</v>
      </c>
      <c r="E72" s="88">
        <f t="shared" si="5"/>
        <v>5.541666666666667</v>
      </c>
      <c r="G72" s="88">
        <f t="shared" si="6"/>
        <v>0</v>
      </c>
    </row>
    <row r="73" spans="1:7" x14ac:dyDescent="0.25">
      <c r="A73" t="s">
        <v>3</v>
      </c>
      <c r="B73">
        <v>792</v>
      </c>
      <c r="C73" s="88">
        <f t="shared" si="4"/>
        <v>5.5</v>
      </c>
      <c r="E73" s="88">
        <f t="shared" si="5"/>
        <v>0</v>
      </c>
      <c r="G73" s="88">
        <f t="shared" si="6"/>
        <v>0</v>
      </c>
    </row>
    <row r="74" spans="1:7" x14ac:dyDescent="0.25">
      <c r="A74" t="s">
        <v>3</v>
      </c>
      <c r="B74">
        <v>785</v>
      </c>
      <c r="C74" s="88">
        <f t="shared" si="4"/>
        <v>5.4513888888888893</v>
      </c>
      <c r="E74" s="88">
        <f t="shared" si="5"/>
        <v>0</v>
      </c>
      <c r="G74" s="88">
        <f t="shared" si="6"/>
        <v>0</v>
      </c>
    </row>
    <row r="75" spans="1:7" x14ac:dyDescent="0.25">
      <c r="A75" t="s">
        <v>3</v>
      </c>
      <c r="B75">
        <v>782</v>
      </c>
      <c r="C75" s="88">
        <f t="shared" si="4"/>
        <v>5.4305555555555554</v>
      </c>
      <c r="E75" s="88">
        <f t="shared" si="5"/>
        <v>0</v>
      </c>
      <c r="G75" s="88">
        <f t="shared" si="6"/>
        <v>0</v>
      </c>
    </row>
    <row r="76" spans="1:7" x14ac:dyDescent="0.25">
      <c r="A76" t="s">
        <v>3</v>
      </c>
      <c r="B76">
        <v>781</v>
      </c>
      <c r="C76" s="88">
        <f t="shared" si="4"/>
        <v>5.4236111111111107</v>
      </c>
      <c r="E76" s="88">
        <f t="shared" si="5"/>
        <v>0</v>
      </c>
      <c r="G76" s="88">
        <f t="shared" si="6"/>
        <v>0</v>
      </c>
    </row>
    <row r="77" spans="1:7" x14ac:dyDescent="0.25">
      <c r="A77" t="s">
        <v>3</v>
      </c>
      <c r="B77">
        <v>773</v>
      </c>
      <c r="C77" s="88">
        <f t="shared" si="4"/>
        <v>5.3680555555555554</v>
      </c>
      <c r="E77" s="88">
        <f t="shared" si="5"/>
        <v>0</v>
      </c>
      <c r="G77" s="88">
        <f t="shared" si="6"/>
        <v>0</v>
      </c>
    </row>
    <row r="78" spans="1:7" x14ac:dyDescent="0.25">
      <c r="A78" t="s">
        <v>3</v>
      </c>
      <c r="B78">
        <v>771</v>
      </c>
      <c r="C78" s="88">
        <f t="shared" si="4"/>
        <v>5.354166666666667</v>
      </c>
      <c r="E78" s="88">
        <f t="shared" si="5"/>
        <v>0</v>
      </c>
      <c r="G78" s="88">
        <f t="shared" si="6"/>
        <v>0</v>
      </c>
    </row>
    <row r="79" spans="1:7" x14ac:dyDescent="0.25">
      <c r="A79" t="s">
        <v>3</v>
      </c>
      <c r="B79">
        <v>769</v>
      </c>
      <c r="C79" s="88">
        <f t="shared" si="4"/>
        <v>5.3402777777777777</v>
      </c>
      <c r="E79" s="88">
        <f t="shared" si="5"/>
        <v>0</v>
      </c>
      <c r="G79" s="88">
        <f t="shared" si="6"/>
        <v>0</v>
      </c>
    </row>
    <row r="80" spans="1:7" x14ac:dyDescent="0.25">
      <c r="A80" t="s">
        <v>3</v>
      </c>
      <c r="B80">
        <v>767</v>
      </c>
      <c r="C80" s="88">
        <f t="shared" si="4"/>
        <v>5.3263888888888893</v>
      </c>
      <c r="E80" s="88">
        <f t="shared" si="5"/>
        <v>0</v>
      </c>
      <c r="G80" s="88">
        <f t="shared" si="6"/>
        <v>0</v>
      </c>
    </row>
    <row r="81" spans="1:7" x14ac:dyDescent="0.25">
      <c r="A81" t="s">
        <v>3</v>
      </c>
      <c r="B81">
        <v>764</v>
      </c>
      <c r="C81" s="88">
        <f t="shared" si="4"/>
        <v>5.3055555555555554</v>
      </c>
      <c r="E81" s="88">
        <f t="shared" si="5"/>
        <v>0</v>
      </c>
      <c r="G81" s="88">
        <f t="shared" si="6"/>
        <v>0</v>
      </c>
    </row>
    <row r="82" spans="1:7" x14ac:dyDescent="0.25">
      <c r="A82" t="s">
        <v>3</v>
      </c>
      <c r="B82">
        <v>760</v>
      </c>
      <c r="C82" s="88">
        <f t="shared" si="4"/>
        <v>5.2777777777777777</v>
      </c>
      <c r="D82">
        <v>760</v>
      </c>
      <c r="E82" s="88">
        <f t="shared" si="5"/>
        <v>5.2777777777777777</v>
      </c>
      <c r="G82" s="88">
        <f t="shared" si="6"/>
        <v>0</v>
      </c>
    </row>
    <row r="83" spans="1:7" x14ac:dyDescent="0.25">
      <c r="A83" t="s">
        <v>3</v>
      </c>
      <c r="B83">
        <v>758</v>
      </c>
      <c r="C83" s="88">
        <f t="shared" si="4"/>
        <v>5.2638888888888893</v>
      </c>
      <c r="E83" s="88">
        <f t="shared" si="5"/>
        <v>0</v>
      </c>
      <c r="G83" s="88">
        <f t="shared" si="6"/>
        <v>0</v>
      </c>
    </row>
    <row r="84" spans="1:7" x14ac:dyDescent="0.25">
      <c r="A84" t="s">
        <v>3</v>
      </c>
      <c r="B84">
        <v>749</v>
      </c>
      <c r="C84" s="88">
        <f t="shared" si="4"/>
        <v>5.2013888888888893</v>
      </c>
      <c r="E84" s="88">
        <f t="shared" si="5"/>
        <v>0</v>
      </c>
      <c r="G84" s="88">
        <f t="shared" si="6"/>
        <v>0</v>
      </c>
    </row>
    <row r="85" spans="1:7" x14ac:dyDescent="0.25">
      <c r="A85" t="s">
        <v>3</v>
      </c>
      <c r="B85">
        <v>746</v>
      </c>
      <c r="C85" s="88">
        <f t="shared" si="4"/>
        <v>5.1805555555555554</v>
      </c>
      <c r="E85" s="88">
        <f t="shared" si="5"/>
        <v>0</v>
      </c>
      <c r="G85" s="88">
        <f t="shared" si="6"/>
        <v>0</v>
      </c>
    </row>
    <row r="86" spans="1:7" x14ac:dyDescent="0.25">
      <c r="A86" t="s">
        <v>3</v>
      </c>
      <c r="B86">
        <v>733</v>
      </c>
      <c r="C86" s="88">
        <f t="shared" si="4"/>
        <v>5.0902777777777777</v>
      </c>
      <c r="E86" s="88">
        <f t="shared" si="5"/>
        <v>0</v>
      </c>
      <c r="G86" s="88">
        <f t="shared" si="6"/>
        <v>0</v>
      </c>
    </row>
    <row r="87" spans="1:7" x14ac:dyDescent="0.25">
      <c r="A87" t="s">
        <v>3</v>
      </c>
      <c r="B87">
        <v>729</v>
      </c>
      <c r="C87" s="88">
        <f t="shared" si="4"/>
        <v>5.0625</v>
      </c>
      <c r="E87" s="88">
        <f t="shared" si="5"/>
        <v>0</v>
      </c>
      <c r="G87" s="88">
        <f t="shared" si="6"/>
        <v>0</v>
      </c>
    </row>
    <row r="88" spans="1:7" x14ac:dyDescent="0.25">
      <c r="A88" t="s">
        <v>3</v>
      </c>
      <c r="B88">
        <v>712</v>
      </c>
      <c r="C88" s="88">
        <f t="shared" si="4"/>
        <v>4.9444444444444446</v>
      </c>
      <c r="D88">
        <v>712</v>
      </c>
      <c r="E88" s="88">
        <f t="shared" si="5"/>
        <v>4.9444444444444446</v>
      </c>
      <c r="G88" s="88">
        <f t="shared" si="6"/>
        <v>0</v>
      </c>
    </row>
    <row r="89" spans="1:7" x14ac:dyDescent="0.25">
      <c r="A89" t="s">
        <v>3</v>
      </c>
      <c r="B89">
        <v>711</v>
      </c>
      <c r="C89" s="88">
        <f t="shared" si="4"/>
        <v>4.9375</v>
      </c>
      <c r="E89" s="88">
        <f t="shared" si="5"/>
        <v>0</v>
      </c>
      <c r="G89" s="88">
        <f t="shared" si="6"/>
        <v>0</v>
      </c>
    </row>
    <row r="90" spans="1:7" x14ac:dyDescent="0.25">
      <c r="A90" t="s">
        <v>3</v>
      </c>
      <c r="B90">
        <v>707</v>
      </c>
      <c r="C90" s="88">
        <f t="shared" si="4"/>
        <v>4.9097222222222223</v>
      </c>
      <c r="E90" s="88">
        <f t="shared" si="5"/>
        <v>0</v>
      </c>
      <c r="G90" s="88">
        <f t="shared" si="6"/>
        <v>0</v>
      </c>
    </row>
    <row r="91" spans="1:7" x14ac:dyDescent="0.25">
      <c r="A91" t="s">
        <v>3</v>
      </c>
      <c r="B91">
        <v>707</v>
      </c>
      <c r="C91" s="88">
        <f t="shared" si="4"/>
        <v>4.9097222222222223</v>
      </c>
      <c r="E91" s="88">
        <f t="shared" si="5"/>
        <v>0</v>
      </c>
      <c r="G91" s="88">
        <f t="shared" si="6"/>
        <v>0</v>
      </c>
    </row>
    <row r="92" spans="1:7" x14ac:dyDescent="0.25">
      <c r="A92" t="s">
        <v>3</v>
      </c>
      <c r="B92">
        <v>704</v>
      </c>
      <c r="C92" s="88">
        <f t="shared" si="4"/>
        <v>4.8888888888888893</v>
      </c>
      <c r="E92" s="88">
        <f t="shared" si="5"/>
        <v>0</v>
      </c>
      <c r="G92" s="88">
        <f t="shared" si="6"/>
        <v>0</v>
      </c>
    </row>
    <row r="93" spans="1:7" x14ac:dyDescent="0.25">
      <c r="A93" t="s">
        <v>3</v>
      </c>
      <c r="B93">
        <v>702</v>
      </c>
      <c r="C93" s="88">
        <f t="shared" si="4"/>
        <v>4.875</v>
      </c>
      <c r="E93" s="88">
        <f t="shared" si="5"/>
        <v>0</v>
      </c>
      <c r="G93" s="88">
        <f t="shared" si="6"/>
        <v>0</v>
      </c>
    </row>
    <row r="94" spans="1:7" x14ac:dyDescent="0.25">
      <c r="A94" t="s">
        <v>3</v>
      </c>
      <c r="B94" s="73">
        <v>680</v>
      </c>
      <c r="C94" s="88">
        <f t="shared" si="4"/>
        <v>4.7222222222222223</v>
      </c>
      <c r="E94" s="88">
        <f t="shared" si="5"/>
        <v>0</v>
      </c>
      <c r="G94" s="88">
        <f t="shared" si="6"/>
        <v>0</v>
      </c>
    </row>
    <row r="95" spans="1:7" x14ac:dyDescent="0.25">
      <c r="A95" t="s">
        <v>3</v>
      </c>
      <c r="B95" s="73">
        <v>672</v>
      </c>
      <c r="C95" s="88">
        <f t="shared" si="4"/>
        <v>4.666666666666667</v>
      </c>
      <c r="E95" s="88">
        <f t="shared" si="5"/>
        <v>0</v>
      </c>
      <c r="G95" s="88">
        <f t="shared" si="6"/>
        <v>0</v>
      </c>
    </row>
    <row r="96" spans="1:7" x14ac:dyDescent="0.25">
      <c r="A96" t="s">
        <v>3</v>
      </c>
      <c r="B96" s="73">
        <v>661</v>
      </c>
      <c r="C96" s="88">
        <f t="shared" si="4"/>
        <v>4.5902777777777777</v>
      </c>
      <c r="E96" s="88">
        <f t="shared" si="5"/>
        <v>0</v>
      </c>
      <c r="G96" s="88">
        <f t="shared" si="6"/>
        <v>0</v>
      </c>
    </row>
    <row r="97" spans="1:7" x14ac:dyDescent="0.25">
      <c r="A97" t="s">
        <v>3</v>
      </c>
      <c r="B97" s="73">
        <v>629</v>
      </c>
      <c r="C97" s="88">
        <f t="shared" si="4"/>
        <v>4.3680555555555554</v>
      </c>
      <c r="E97" s="88">
        <f t="shared" si="5"/>
        <v>0</v>
      </c>
      <c r="G97" s="88">
        <f t="shared" si="6"/>
        <v>0</v>
      </c>
    </row>
    <row r="98" spans="1:7" x14ac:dyDescent="0.25">
      <c r="C98" s="88">
        <f t="shared" si="4"/>
        <v>0</v>
      </c>
      <c r="E98" s="88">
        <f t="shared" si="5"/>
        <v>0</v>
      </c>
      <c r="G98" s="88">
        <f t="shared" si="6"/>
        <v>0</v>
      </c>
    </row>
    <row r="99" spans="1:7" x14ac:dyDescent="0.25">
      <c r="A99" t="s">
        <v>317</v>
      </c>
      <c r="C99" s="88">
        <f t="shared" si="4"/>
        <v>0</v>
      </c>
      <c r="E99" s="88">
        <f t="shared" si="5"/>
        <v>0</v>
      </c>
      <c r="G99" s="88">
        <f t="shared" si="6"/>
        <v>0</v>
      </c>
    </row>
    <row r="100" spans="1:7" x14ac:dyDescent="0.25">
      <c r="A100" t="s">
        <v>318</v>
      </c>
      <c r="B100">
        <v>769</v>
      </c>
      <c r="C100" s="88">
        <f t="shared" si="4"/>
        <v>5.3402777777777777</v>
      </c>
      <c r="E100" s="88">
        <f t="shared" si="5"/>
        <v>0</v>
      </c>
      <c r="F100">
        <v>769</v>
      </c>
      <c r="G100" s="88">
        <f t="shared" si="6"/>
        <v>5.3402777777777777</v>
      </c>
    </row>
    <row r="101" spans="1:7" x14ac:dyDescent="0.25">
      <c r="B101">
        <v>746</v>
      </c>
      <c r="C101" s="88">
        <f t="shared" si="4"/>
        <v>5.1805555555555554</v>
      </c>
      <c r="E101" s="88">
        <f t="shared" si="5"/>
        <v>0</v>
      </c>
    </row>
    <row r="102" spans="1:7" x14ac:dyDescent="0.25">
      <c r="B102">
        <v>735</v>
      </c>
      <c r="C102" s="88">
        <f t="shared" si="4"/>
        <v>5.104166666666667</v>
      </c>
      <c r="E102" s="88">
        <f t="shared" si="5"/>
        <v>0</v>
      </c>
    </row>
    <row r="103" spans="1:7" x14ac:dyDescent="0.25">
      <c r="B103">
        <v>733</v>
      </c>
      <c r="C103" s="88">
        <f t="shared" si="4"/>
        <v>5.0902777777777777</v>
      </c>
      <c r="E103" s="88">
        <f t="shared" si="5"/>
        <v>0</v>
      </c>
    </row>
    <row r="104" spans="1:7" x14ac:dyDescent="0.25">
      <c r="B104">
        <v>733</v>
      </c>
      <c r="C104" s="88">
        <f t="shared" si="4"/>
        <v>5.0902777777777777</v>
      </c>
      <c r="E104" s="88">
        <f t="shared" si="5"/>
        <v>0</v>
      </c>
    </row>
    <row r="105" spans="1:7" x14ac:dyDescent="0.25">
      <c r="B105">
        <v>707</v>
      </c>
      <c r="C105" s="88">
        <f t="shared" si="4"/>
        <v>4.9097222222222223</v>
      </c>
      <c r="E105" s="88">
        <f t="shared" si="5"/>
        <v>0</v>
      </c>
    </row>
    <row r="106" spans="1:7" x14ac:dyDescent="0.25">
      <c r="B106">
        <v>705</v>
      </c>
      <c r="C106" s="88">
        <f t="shared" si="4"/>
        <v>4.895833333333333</v>
      </c>
      <c r="E106" s="88">
        <f t="shared" si="5"/>
        <v>0</v>
      </c>
    </row>
    <row r="107" spans="1:7" x14ac:dyDescent="0.25">
      <c r="B107">
        <v>700</v>
      </c>
      <c r="C107" s="88">
        <f t="shared" si="4"/>
        <v>4.8611111111111107</v>
      </c>
      <c r="E107" s="88">
        <f t="shared" si="5"/>
        <v>0</v>
      </c>
    </row>
    <row r="108" spans="1:7" x14ac:dyDescent="0.25">
      <c r="B108">
        <v>699</v>
      </c>
      <c r="C108" s="88">
        <f t="shared" si="4"/>
        <v>4.854166666666667</v>
      </c>
      <c r="E108" s="88">
        <f t="shared" si="5"/>
        <v>0</v>
      </c>
    </row>
    <row r="109" spans="1:7" x14ac:dyDescent="0.25">
      <c r="B109">
        <v>695</v>
      </c>
      <c r="C109" s="88">
        <f t="shared" si="4"/>
        <v>4.8263888888888893</v>
      </c>
      <c r="E109" s="88">
        <f t="shared" si="5"/>
        <v>0</v>
      </c>
    </row>
    <row r="110" spans="1:7" x14ac:dyDescent="0.25">
      <c r="B110" s="73">
        <v>661</v>
      </c>
      <c r="C110" s="88">
        <f t="shared" si="4"/>
        <v>4.5902777777777777</v>
      </c>
      <c r="E110" s="88">
        <f t="shared" si="5"/>
        <v>0</v>
      </c>
    </row>
    <row r="111" spans="1:7" x14ac:dyDescent="0.25">
      <c r="C111" s="88">
        <f t="shared" si="4"/>
        <v>0</v>
      </c>
      <c r="E111" s="88">
        <f t="shared" si="5"/>
        <v>0</v>
      </c>
    </row>
    <row r="112" spans="1:7" x14ac:dyDescent="0.25">
      <c r="A112" t="s">
        <v>319</v>
      </c>
      <c r="B112">
        <v>578</v>
      </c>
      <c r="C112" s="88">
        <f t="shared" si="4"/>
        <v>4.0138888888888893</v>
      </c>
      <c r="E112" s="88">
        <f t="shared" si="5"/>
        <v>0</v>
      </c>
    </row>
    <row r="113" spans="1:5" x14ac:dyDescent="0.25">
      <c r="C113" s="88">
        <f t="shared" si="4"/>
        <v>0</v>
      </c>
      <c r="E113" s="88">
        <f t="shared" si="5"/>
        <v>0</v>
      </c>
    </row>
    <row r="114" spans="1:5" x14ac:dyDescent="0.25">
      <c r="A114" t="s">
        <v>320</v>
      </c>
      <c r="B114">
        <v>731</v>
      </c>
      <c r="C114" s="88">
        <f t="shared" si="4"/>
        <v>5.0763888888888893</v>
      </c>
      <c r="E114" s="88">
        <f t="shared" si="5"/>
        <v>0</v>
      </c>
    </row>
    <row r="115" spans="1:5" x14ac:dyDescent="0.25">
      <c r="A115" t="s">
        <v>320</v>
      </c>
      <c r="B115">
        <v>705</v>
      </c>
      <c r="C115" s="88">
        <f t="shared" si="4"/>
        <v>4.895833333333333</v>
      </c>
      <c r="E115" s="88">
        <f t="shared" si="5"/>
        <v>0</v>
      </c>
    </row>
    <row r="116" spans="1:5" x14ac:dyDescent="0.25">
      <c r="A116" t="s">
        <v>320</v>
      </c>
      <c r="B116">
        <v>696</v>
      </c>
      <c r="C116" s="88">
        <f t="shared" si="4"/>
        <v>4.833333333333333</v>
      </c>
      <c r="E116" s="88">
        <f t="shared" si="5"/>
        <v>0</v>
      </c>
    </row>
    <row r="117" spans="1:5" x14ac:dyDescent="0.25">
      <c r="A117" t="s">
        <v>320</v>
      </c>
      <c r="B117">
        <v>630</v>
      </c>
      <c r="C117" s="88">
        <f t="shared" si="4"/>
        <v>4.375</v>
      </c>
      <c r="E117" s="88">
        <f t="shared" si="5"/>
        <v>0</v>
      </c>
    </row>
    <row r="118" spans="1:5" x14ac:dyDescent="0.25">
      <c r="A118" t="s">
        <v>320</v>
      </c>
      <c r="B118" s="74">
        <v>630</v>
      </c>
      <c r="C118" s="88">
        <f t="shared" si="4"/>
        <v>4.375</v>
      </c>
      <c r="E118" s="88">
        <f t="shared" si="5"/>
        <v>0</v>
      </c>
    </row>
    <row r="119" spans="1:5" hidden="1" x14ac:dyDescent="0.25">
      <c r="C119" s="88">
        <f t="shared" si="4"/>
        <v>0</v>
      </c>
      <c r="E119" s="88">
        <f t="shared" si="5"/>
        <v>0</v>
      </c>
    </row>
    <row r="120" spans="1:5" x14ac:dyDescent="0.25">
      <c r="C120" s="88">
        <f t="shared" si="4"/>
        <v>0</v>
      </c>
      <c r="E120" s="88">
        <f t="shared" si="5"/>
        <v>0</v>
      </c>
    </row>
    <row r="121" spans="1:5" x14ac:dyDescent="0.25">
      <c r="A121" t="s">
        <v>598</v>
      </c>
      <c r="B121">
        <v>647</v>
      </c>
      <c r="C121" s="88">
        <f t="shared" si="4"/>
        <v>4.4930555555555554</v>
      </c>
      <c r="E121" s="88">
        <f t="shared" si="5"/>
        <v>0</v>
      </c>
    </row>
    <row r="122" spans="1:5" x14ac:dyDescent="0.25">
      <c r="A122" t="s">
        <v>598</v>
      </c>
      <c r="B122">
        <v>584</v>
      </c>
      <c r="C122" s="88">
        <f t="shared" si="4"/>
        <v>4.0555555555555554</v>
      </c>
      <c r="E122" s="88">
        <f t="shared" si="5"/>
        <v>0</v>
      </c>
    </row>
    <row r="123" spans="1:5" x14ac:dyDescent="0.25">
      <c r="A123" t="s">
        <v>598</v>
      </c>
      <c r="B123">
        <v>522</v>
      </c>
      <c r="C123" s="88">
        <f t="shared" si="4"/>
        <v>3.625</v>
      </c>
      <c r="E123" s="88">
        <f t="shared" si="5"/>
        <v>0</v>
      </c>
    </row>
    <row r="124" spans="1:5" x14ac:dyDescent="0.25">
      <c r="A124" t="s">
        <v>598</v>
      </c>
      <c r="B124">
        <v>493</v>
      </c>
      <c r="C124" s="88">
        <f t="shared" si="4"/>
        <v>3.4236111111111112</v>
      </c>
      <c r="E124" s="88">
        <f t="shared" si="5"/>
        <v>0</v>
      </c>
    </row>
    <row r="125" spans="1:5" x14ac:dyDescent="0.25">
      <c r="A125" t="s">
        <v>598</v>
      </c>
      <c r="B125">
        <v>477</v>
      </c>
      <c r="C125" s="88">
        <f t="shared" si="4"/>
        <v>3.3125</v>
      </c>
      <c r="E125" s="88">
        <f t="shared" si="5"/>
        <v>0</v>
      </c>
    </row>
    <row r="126" spans="1:5" x14ac:dyDescent="0.25">
      <c r="A126" t="s">
        <v>598</v>
      </c>
      <c r="B126" s="73">
        <v>449</v>
      </c>
      <c r="C126" s="88">
        <f t="shared" si="4"/>
        <v>3.1180555555555554</v>
      </c>
      <c r="E126" s="88">
        <f t="shared" si="5"/>
        <v>0</v>
      </c>
    </row>
    <row r="127" spans="1:5" x14ac:dyDescent="0.25">
      <c r="A127" t="s">
        <v>598</v>
      </c>
      <c r="B127" s="73">
        <v>418</v>
      </c>
      <c r="C127" s="88">
        <f t="shared" si="4"/>
        <v>2.9027777777777777</v>
      </c>
      <c r="D127" t="s">
        <v>637</v>
      </c>
      <c r="E127" s="88" t="e">
        <f t="shared" si="5"/>
        <v>#VALUE!</v>
      </c>
    </row>
    <row r="128" spans="1:5" x14ac:dyDescent="0.25">
      <c r="C128" s="88">
        <f t="shared" si="4"/>
        <v>0</v>
      </c>
      <c r="E128" s="88">
        <f t="shared" si="5"/>
        <v>0</v>
      </c>
    </row>
    <row r="129" spans="1:5" x14ac:dyDescent="0.25">
      <c r="C129" s="88">
        <f t="shared" si="4"/>
        <v>0</v>
      </c>
      <c r="E129" s="88">
        <f t="shared" si="5"/>
        <v>0</v>
      </c>
    </row>
    <row r="130" spans="1:5" x14ac:dyDescent="0.25">
      <c r="A130" t="s">
        <v>611</v>
      </c>
      <c r="C130" s="88">
        <f t="shared" si="4"/>
        <v>0</v>
      </c>
      <c r="E130" s="88">
        <f t="shared" si="5"/>
        <v>0</v>
      </c>
    </row>
    <row r="131" spans="1:5" x14ac:dyDescent="0.25">
      <c r="A131" t="s">
        <v>14</v>
      </c>
      <c r="B131">
        <v>498</v>
      </c>
      <c r="C131" s="88">
        <f t="shared" si="4"/>
        <v>3.4583333333333335</v>
      </c>
      <c r="E131" s="88">
        <f t="shared" si="5"/>
        <v>0</v>
      </c>
    </row>
    <row r="132" spans="1:5" x14ac:dyDescent="0.25">
      <c r="A132" t="s">
        <v>14</v>
      </c>
      <c r="B132">
        <v>426</v>
      </c>
      <c r="C132" s="88">
        <f t="shared" ref="C132:C192" si="7">B132/144</f>
        <v>2.9583333333333335</v>
      </c>
      <c r="E132" s="88">
        <f t="shared" ref="E132:E171" si="8">D132/144</f>
        <v>0</v>
      </c>
    </row>
    <row r="133" spans="1:5" x14ac:dyDescent="0.25">
      <c r="A133" t="s">
        <v>14</v>
      </c>
      <c r="B133">
        <v>367</v>
      </c>
      <c r="C133" s="88">
        <f t="shared" si="7"/>
        <v>2.5486111111111112</v>
      </c>
      <c r="E133" s="88">
        <f t="shared" si="8"/>
        <v>0</v>
      </c>
    </row>
    <row r="134" spans="1:5" x14ac:dyDescent="0.25">
      <c r="A134" t="s">
        <v>14</v>
      </c>
      <c r="B134" s="73">
        <v>359</v>
      </c>
      <c r="C134" s="88">
        <f t="shared" si="7"/>
        <v>2.4930555555555554</v>
      </c>
      <c r="E134" s="88">
        <f t="shared" si="8"/>
        <v>0</v>
      </c>
    </row>
    <row r="135" spans="1:5" x14ac:dyDescent="0.25">
      <c r="C135" s="88">
        <f t="shared" si="7"/>
        <v>0</v>
      </c>
      <c r="E135" s="88">
        <f t="shared" si="8"/>
        <v>0</v>
      </c>
    </row>
    <row r="136" spans="1:5" x14ac:dyDescent="0.25">
      <c r="A136" t="s">
        <v>11</v>
      </c>
      <c r="B136">
        <v>588</v>
      </c>
      <c r="C136" s="88">
        <f t="shared" si="7"/>
        <v>4.083333333333333</v>
      </c>
      <c r="E136" s="88">
        <f t="shared" si="8"/>
        <v>0</v>
      </c>
    </row>
    <row r="137" spans="1:5" x14ac:dyDescent="0.25">
      <c r="A137" t="s">
        <v>11</v>
      </c>
      <c r="B137">
        <v>567</v>
      </c>
      <c r="C137" s="88">
        <f t="shared" si="7"/>
        <v>3.9375</v>
      </c>
      <c r="E137" s="88">
        <f t="shared" si="8"/>
        <v>0</v>
      </c>
    </row>
    <row r="138" spans="1:5" x14ac:dyDescent="0.25">
      <c r="A138" t="s">
        <v>11</v>
      </c>
      <c r="B138">
        <v>538</v>
      </c>
      <c r="C138" s="88">
        <f t="shared" si="7"/>
        <v>3.7361111111111112</v>
      </c>
      <c r="E138" s="88">
        <f t="shared" si="8"/>
        <v>0</v>
      </c>
    </row>
    <row r="139" spans="1:5" x14ac:dyDescent="0.25">
      <c r="A139" t="s">
        <v>11</v>
      </c>
      <c r="B139">
        <v>523</v>
      </c>
      <c r="C139" s="88">
        <f t="shared" si="7"/>
        <v>3.6319444444444446</v>
      </c>
      <c r="E139" s="88">
        <f t="shared" si="8"/>
        <v>0</v>
      </c>
    </row>
    <row r="140" spans="1:5" x14ac:dyDescent="0.25">
      <c r="A140" t="s">
        <v>11</v>
      </c>
      <c r="B140">
        <v>523</v>
      </c>
      <c r="C140" s="88">
        <f t="shared" si="7"/>
        <v>3.6319444444444446</v>
      </c>
      <c r="E140" s="88">
        <f t="shared" si="8"/>
        <v>0</v>
      </c>
    </row>
    <row r="141" spans="1:5" x14ac:dyDescent="0.25">
      <c r="A141" t="s">
        <v>11</v>
      </c>
      <c r="B141">
        <v>492</v>
      </c>
      <c r="C141" s="88">
        <f t="shared" si="7"/>
        <v>3.4166666666666665</v>
      </c>
      <c r="E141" s="88">
        <f t="shared" si="8"/>
        <v>0</v>
      </c>
    </row>
    <row r="142" spans="1:5" x14ac:dyDescent="0.25">
      <c r="A142" t="s">
        <v>11</v>
      </c>
      <c r="B142">
        <v>467</v>
      </c>
      <c r="C142" s="88">
        <f t="shared" si="7"/>
        <v>3.2430555555555554</v>
      </c>
      <c r="E142" s="88">
        <f t="shared" si="8"/>
        <v>0</v>
      </c>
    </row>
    <row r="143" spans="1:5" x14ac:dyDescent="0.25">
      <c r="A143" t="s">
        <v>11</v>
      </c>
      <c r="B143">
        <v>455</v>
      </c>
      <c r="C143" s="88">
        <f t="shared" si="7"/>
        <v>3.1597222222222223</v>
      </c>
      <c r="E143" s="88">
        <f t="shared" si="8"/>
        <v>0</v>
      </c>
    </row>
    <row r="144" spans="1:5" x14ac:dyDescent="0.25">
      <c r="A144" t="s">
        <v>11</v>
      </c>
      <c r="B144">
        <v>454</v>
      </c>
      <c r="C144" s="88">
        <f t="shared" si="7"/>
        <v>3.1527777777777777</v>
      </c>
      <c r="E144" s="88">
        <f t="shared" si="8"/>
        <v>0</v>
      </c>
    </row>
    <row r="145" spans="1:5" x14ac:dyDescent="0.25">
      <c r="A145" t="s">
        <v>11</v>
      </c>
      <c r="B145">
        <v>420</v>
      </c>
      <c r="C145" s="88">
        <f t="shared" si="7"/>
        <v>2.9166666666666665</v>
      </c>
      <c r="E145" s="88">
        <f t="shared" si="8"/>
        <v>0</v>
      </c>
    </row>
    <row r="146" spans="1:5" x14ac:dyDescent="0.25">
      <c r="A146" t="s">
        <v>11</v>
      </c>
      <c r="B146">
        <v>413</v>
      </c>
      <c r="C146" s="88">
        <f t="shared" si="7"/>
        <v>2.8680555555555554</v>
      </c>
      <c r="E146" s="88">
        <f t="shared" si="8"/>
        <v>0</v>
      </c>
    </row>
    <row r="147" spans="1:5" x14ac:dyDescent="0.25">
      <c r="A147" t="s">
        <v>11</v>
      </c>
      <c r="B147">
        <v>408</v>
      </c>
      <c r="C147" s="88">
        <f t="shared" si="7"/>
        <v>2.8333333333333335</v>
      </c>
      <c r="E147" s="88">
        <f t="shared" si="8"/>
        <v>0</v>
      </c>
    </row>
    <row r="148" spans="1:5" x14ac:dyDescent="0.25">
      <c r="A148" t="s">
        <v>11</v>
      </c>
      <c r="B148">
        <v>399</v>
      </c>
      <c r="C148" s="88">
        <f t="shared" si="7"/>
        <v>2.7708333333333335</v>
      </c>
      <c r="E148" s="88">
        <f t="shared" si="8"/>
        <v>0</v>
      </c>
    </row>
    <row r="149" spans="1:5" x14ac:dyDescent="0.25">
      <c r="A149" t="s">
        <v>11</v>
      </c>
      <c r="B149" s="73">
        <v>372</v>
      </c>
      <c r="C149" s="88">
        <f t="shared" si="7"/>
        <v>2.5833333333333335</v>
      </c>
      <c r="E149" s="88">
        <f t="shared" si="8"/>
        <v>0</v>
      </c>
    </row>
    <row r="150" spans="1:5" x14ac:dyDescent="0.25">
      <c r="A150" t="s">
        <v>11</v>
      </c>
      <c r="B150" s="73">
        <v>368</v>
      </c>
      <c r="C150" s="88">
        <f t="shared" si="7"/>
        <v>2.5555555555555554</v>
      </c>
      <c r="E150" s="88">
        <f t="shared" si="8"/>
        <v>0</v>
      </c>
    </row>
    <row r="151" spans="1:5" x14ac:dyDescent="0.25">
      <c r="C151" s="88">
        <f t="shared" si="7"/>
        <v>0</v>
      </c>
      <c r="E151" s="88">
        <f t="shared" si="8"/>
        <v>0</v>
      </c>
    </row>
    <row r="152" spans="1:5" x14ac:dyDescent="0.25">
      <c r="A152" t="s">
        <v>321</v>
      </c>
      <c r="B152">
        <v>461</v>
      </c>
      <c r="C152" s="88">
        <f t="shared" si="7"/>
        <v>3.2013888888888888</v>
      </c>
      <c r="E152" s="88">
        <f t="shared" si="8"/>
        <v>0</v>
      </c>
    </row>
    <row r="153" spans="1:5" x14ac:dyDescent="0.25">
      <c r="C153" s="88">
        <f t="shared" si="7"/>
        <v>0</v>
      </c>
      <c r="E153" s="88">
        <f t="shared" si="8"/>
        <v>0</v>
      </c>
    </row>
    <row r="154" spans="1:5" x14ac:dyDescent="0.25">
      <c r="A154" t="s">
        <v>10</v>
      </c>
      <c r="B154" s="73"/>
      <c r="C154" s="88">
        <f t="shared" si="7"/>
        <v>0</v>
      </c>
      <c r="E154" s="88">
        <f t="shared" si="8"/>
        <v>0</v>
      </c>
    </row>
    <row r="155" spans="1:5" x14ac:dyDescent="0.25">
      <c r="B155" s="73"/>
      <c r="C155" s="88">
        <f t="shared" si="7"/>
        <v>0</v>
      </c>
      <c r="E155" s="88">
        <f t="shared" si="8"/>
        <v>0</v>
      </c>
    </row>
    <row r="156" spans="1:5" x14ac:dyDescent="0.25">
      <c r="A156" t="s">
        <v>322</v>
      </c>
      <c r="B156" s="74">
        <v>364</v>
      </c>
      <c r="C156" s="88">
        <f t="shared" si="7"/>
        <v>2.5277777777777777</v>
      </c>
      <c r="E156" s="88">
        <f t="shared" si="8"/>
        <v>0</v>
      </c>
    </row>
    <row r="157" spans="1:5" x14ac:dyDescent="0.25">
      <c r="B157" s="73"/>
      <c r="C157" s="88">
        <f t="shared" si="7"/>
        <v>0</v>
      </c>
      <c r="E157" s="88">
        <f t="shared" si="8"/>
        <v>0</v>
      </c>
    </row>
    <row r="158" spans="1:5" x14ac:dyDescent="0.25">
      <c r="A158" t="s">
        <v>7</v>
      </c>
      <c r="B158" s="74">
        <v>684</v>
      </c>
      <c r="C158" s="88">
        <f t="shared" si="7"/>
        <v>4.75</v>
      </c>
      <c r="E158" s="88">
        <f t="shared" si="8"/>
        <v>0</v>
      </c>
    </row>
    <row r="159" spans="1:5" x14ac:dyDescent="0.25">
      <c r="A159" t="s">
        <v>7</v>
      </c>
      <c r="B159" s="74">
        <v>669</v>
      </c>
      <c r="C159" s="88">
        <f t="shared" si="7"/>
        <v>4.645833333333333</v>
      </c>
      <c r="E159" s="88">
        <f t="shared" si="8"/>
        <v>0</v>
      </c>
    </row>
    <row r="160" spans="1:5" x14ac:dyDescent="0.25">
      <c r="A160" t="s">
        <v>7</v>
      </c>
      <c r="B160" s="74">
        <v>650</v>
      </c>
      <c r="C160" s="88">
        <f t="shared" si="7"/>
        <v>4.5138888888888893</v>
      </c>
      <c r="E160" s="88">
        <f t="shared" si="8"/>
        <v>0</v>
      </c>
    </row>
    <row r="161" spans="1:5" x14ac:dyDescent="0.25">
      <c r="A161" t="s">
        <v>7</v>
      </c>
      <c r="B161" s="74">
        <v>629</v>
      </c>
      <c r="C161" s="88">
        <f t="shared" si="7"/>
        <v>4.3680555555555554</v>
      </c>
      <c r="E161" s="88">
        <f t="shared" si="8"/>
        <v>0</v>
      </c>
    </row>
    <row r="162" spans="1:5" x14ac:dyDescent="0.25">
      <c r="A162" t="s">
        <v>7</v>
      </c>
      <c r="B162" s="74">
        <v>588</v>
      </c>
      <c r="C162" s="88">
        <f t="shared" si="7"/>
        <v>4.083333333333333</v>
      </c>
      <c r="D162">
        <v>588</v>
      </c>
      <c r="E162" s="88">
        <f t="shared" si="8"/>
        <v>4.083333333333333</v>
      </c>
    </row>
    <row r="163" spans="1:5" x14ac:dyDescent="0.25">
      <c r="A163" t="s">
        <v>7</v>
      </c>
      <c r="B163" s="74">
        <v>565</v>
      </c>
      <c r="C163" s="88">
        <f t="shared" si="7"/>
        <v>3.9236111111111112</v>
      </c>
      <c r="E163" s="88">
        <f t="shared" si="8"/>
        <v>0</v>
      </c>
    </row>
    <row r="164" spans="1:5" x14ac:dyDescent="0.25">
      <c r="A164" t="s">
        <v>7</v>
      </c>
      <c r="B164" s="74">
        <v>546</v>
      </c>
      <c r="C164" s="88">
        <f t="shared" si="7"/>
        <v>3.7916666666666665</v>
      </c>
      <c r="E164" s="88">
        <f t="shared" si="8"/>
        <v>0</v>
      </c>
    </row>
    <row r="165" spans="1:5" x14ac:dyDescent="0.25">
      <c r="A165" t="s">
        <v>7</v>
      </c>
      <c r="B165" s="73">
        <v>534</v>
      </c>
      <c r="C165" s="88">
        <f t="shared" si="7"/>
        <v>3.7083333333333335</v>
      </c>
      <c r="E165" s="88">
        <f t="shared" si="8"/>
        <v>0</v>
      </c>
    </row>
    <row r="166" spans="1:5" x14ac:dyDescent="0.25">
      <c r="A166" t="s">
        <v>7</v>
      </c>
      <c r="B166" s="73">
        <v>410</v>
      </c>
      <c r="C166" s="88">
        <f t="shared" si="7"/>
        <v>2.8472222222222223</v>
      </c>
      <c r="D166">
        <v>410</v>
      </c>
      <c r="E166" s="88">
        <f t="shared" si="8"/>
        <v>2.8472222222222223</v>
      </c>
    </row>
    <row r="167" spans="1:5" x14ac:dyDescent="0.25">
      <c r="B167" s="74"/>
      <c r="C167" s="88">
        <f t="shared" si="7"/>
        <v>0</v>
      </c>
      <c r="E167" s="88">
        <f t="shared" si="8"/>
        <v>0</v>
      </c>
    </row>
    <row r="168" spans="1:5" x14ac:dyDescent="0.25">
      <c r="A168" t="s">
        <v>5</v>
      </c>
      <c r="B168" s="74">
        <v>719</v>
      </c>
      <c r="C168" s="88">
        <f t="shared" si="7"/>
        <v>4.9930555555555554</v>
      </c>
      <c r="E168" s="88">
        <f t="shared" si="8"/>
        <v>0</v>
      </c>
    </row>
    <row r="169" spans="1:5" x14ac:dyDescent="0.25">
      <c r="A169" t="s">
        <v>5</v>
      </c>
      <c r="B169">
        <v>703</v>
      </c>
      <c r="C169" s="88">
        <f t="shared" si="7"/>
        <v>4.8819444444444446</v>
      </c>
      <c r="E169" s="88">
        <f t="shared" si="8"/>
        <v>0</v>
      </c>
    </row>
    <row r="170" spans="1:5" x14ac:dyDescent="0.25">
      <c r="A170" t="s">
        <v>5</v>
      </c>
      <c r="B170">
        <v>667</v>
      </c>
      <c r="C170" s="88">
        <f t="shared" si="7"/>
        <v>4.6319444444444446</v>
      </c>
      <c r="E170" s="88">
        <f t="shared" si="8"/>
        <v>0</v>
      </c>
    </row>
    <row r="171" spans="1:5" x14ac:dyDescent="0.25">
      <c r="A171" t="s">
        <v>5</v>
      </c>
      <c r="B171">
        <v>637</v>
      </c>
      <c r="C171" s="88">
        <f t="shared" si="7"/>
        <v>4.4236111111111107</v>
      </c>
      <c r="D171">
        <v>637</v>
      </c>
      <c r="E171" s="88">
        <f t="shared" si="8"/>
        <v>4.4236111111111107</v>
      </c>
    </row>
    <row r="172" spans="1:5" x14ac:dyDescent="0.25">
      <c r="A172" t="s">
        <v>5</v>
      </c>
      <c r="B172">
        <v>633</v>
      </c>
      <c r="C172" s="88">
        <f t="shared" si="7"/>
        <v>4.395833333333333</v>
      </c>
    </row>
    <row r="173" spans="1:5" x14ac:dyDescent="0.25">
      <c r="A173" t="s">
        <v>5</v>
      </c>
      <c r="B173">
        <v>628</v>
      </c>
      <c r="C173" s="88">
        <f t="shared" si="7"/>
        <v>4.3611111111111107</v>
      </c>
    </row>
    <row r="174" spans="1:5" x14ac:dyDescent="0.25">
      <c r="A174" t="s">
        <v>5</v>
      </c>
      <c r="B174">
        <v>626</v>
      </c>
      <c r="C174" s="88">
        <f t="shared" si="7"/>
        <v>4.3472222222222223</v>
      </c>
    </row>
    <row r="175" spans="1:5" x14ac:dyDescent="0.25">
      <c r="A175" t="s">
        <v>5</v>
      </c>
      <c r="B175">
        <v>619</v>
      </c>
      <c r="C175" s="88">
        <f t="shared" si="7"/>
        <v>4.2986111111111107</v>
      </c>
    </row>
    <row r="176" spans="1:5" x14ac:dyDescent="0.25">
      <c r="A176" t="s">
        <v>5</v>
      </c>
      <c r="B176">
        <v>590</v>
      </c>
      <c r="C176" s="88">
        <f t="shared" si="7"/>
        <v>4.0972222222222223</v>
      </c>
    </row>
    <row r="177" spans="1:3" x14ac:dyDescent="0.25">
      <c r="A177" t="s">
        <v>5</v>
      </c>
      <c r="B177">
        <v>587</v>
      </c>
      <c r="C177" s="88">
        <f t="shared" si="7"/>
        <v>4.0763888888888893</v>
      </c>
    </row>
    <row r="178" spans="1:3" x14ac:dyDescent="0.25">
      <c r="A178" t="s">
        <v>5</v>
      </c>
      <c r="B178">
        <v>586</v>
      </c>
      <c r="C178" s="88">
        <f t="shared" si="7"/>
        <v>4.0694444444444446</v>
      </c>
    </row>
    <row r="179" spans="1:3" x14ac:dyDescent="0.25">
      <c r="A179" t="s">
        <v>5</v>
      </c>
      <c r="B179">
        <v>579</v>
      </c>
      <c r="C179" s="88">
        <f t="shared" si="7"/>
        <v>4.020833333333333</v>
      </c>
    </row>
    <row r="180" spans="1:3" x14ac:dyDescent="0.25">
      <c r="A180" t="s">
        <v>5</v>
      </c>
      <c r="B180">
        <v>578</v>
      </c>
      <c r="C180" s="88">
        <f t="shared" si="7"/>
        <v>4.0138888888888893</v>
      </c>
    </row>
    <row r="181" spans="1:3" x14ac:dyDescent="0.25">
      <c r="A181" t="s">
        <v>5</v>
      </c>
      <c r="B181" s="73">
        <v>553</v>
      </c>
      <c r="C181" s="88">
        <f t="shared" si="7"/>
        <v>3.8402777777777777</v>
      </c>
    </row>
    <row r="182" spans="1:3" x14ac:dyDescent="0.25">
      <c r="C182" s="88">
        <f t="shared" si="7"/>
        <v>0</v>
      </c>
    </row>
    <row r="183" spans="1:3" x14ac:dyDescent="0.25">
      <c r="A183" t="s">
        <v>323</v>
      </c>
      <c r="C183" s="88">
        <f t="shared" si="7"/>
        <v>0</v>
      </c>
    </row>
    <row r="184" spans="1:3" x14ac:dyDescent="0.25">
      <c r="A184" t="s">
        <v>324</v>
      </c>
      <c r="B184">
        <v>555</v>
      </c>
      <c r="C184" s="88">
        <f t="shared" si="7"/>
        <v>3.8541666666666665</v>
      </c>
    </row>
    <row r="185" spans="1:3" x14ac:dyDescent="0.25">
      <c r="C185" s="88">
        <f t="shared" si="7"/>
        <v>0</v>
      </c>
    </row>
    <row r="186" spans="1:3" x14ac:dyDescent="0.25">
      <c r="A186" t="s">
        <v>608</v>
      </c>
      <c r="B186">
        <v>600</v>
      </c>
      <c r="C186" s="88">
        <f t="shared" si="7"/>
        <v>4.166666666666667</v>
      </c>
    </row>
    <row r="187" spans="1:3" x14ac:dyDescent="0.25">
      <c r="A187" t="s">
        <v>608</v>
      </c>
      <c r="B187">
        <v>564</v>
      </c>
      <c r="C187" s="88">
        <f t="shared" si="7"/>
        <v>3.9166666666666665</v>
      </c>
    </row>
    <row r="188" spans="1:3" x14ac:dyDescent="0.25">
      <c r="A188" t="s">
        <v>608</v>
      </c>
      <c r="B188">
        <v>548</v>
      </c>
      <c r="C188" s="88">
        <f t="shared" si="7"/>
        <v>3.8055555555555554</v>
      </c>
    </row>
    <row r="189" spans="1:3" x14ac:dyDescent="0.25">
      <c r="A189" t="s">
        <v>608</v>
      </c>
      <c r="B189" s="73">
        <v>528</v>
      </c>
      <c r="C189" s="88">
        <f t="shared" si="7"/>
        <v>3.6666666666666665</v>
      </c>
    </row>
    <row r="190" spans="1:3" x14ac:dyDescent="0.25">
      <c r="C190" s="88">
        <f t="shared" si="7"/>
        <v>0</v>
      </c>
    </row>
    <row r="191" spans="1:3" x14ac:dyDescent="0.25">
      <c r="A191" t="s">
        <v>633</v>
      </c>
      <c r="B191">
        <v>482</v>
      </c>
      <c r="C191" s="88">
        <f t="shared" si="7"/>
        <v>3.3472222222222223</v>
      </c>
    </row>
    <row r="192" spans="1:3" x14ac:dyDescent="0.25">
      <c r="A192" t="s">
        <v>633</v>
      </c>
      <c r="B192">
        <v>480</v>
      </c>
      <c r="C192" s="88">
        <f t="shared" si="7"/>
        <v>3.3333333333333335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5FA8-D31D-432D-A602-849AB365FFD2}">
  <dimension ref="A1:C98"/>
  <sheetViews>
    <sheetView workbookViewId="0">
      <selection activeCell="G87" sqref="G87"/>
    </sheetView>
  </sheetViews>
  <sheetFormatPr defaultRowHeight="15" x14ac:dyDescent="0.25"/>
  <cols>
    <col min="3" max="3" width="9.5703125" bestFit="1" customWidth="1"/>
  </cols>
  <sheetData>
    <row r="1" spans="1:3" x14ac:dyDescent="0.25">
      <c r="A1" t="s">
        <v>612</v>
      </c>
      <c r="B1" s="74">
        <v>310</v>
      </c>
      <c r="C1" s="85">
        <f>B1/72</f>
        <v>4.3055555555555554</v>
      </c>
    </row>
    <row r="2" spans="1:3" x14ac:dyDescent="0.25">
      <c r="A2" t="s">
        <v>612</v>
      </c>
      <c r="B2" s="74">
        <v>309</v>
      </c>
      <c r="C2" s="85">
        <f t="shared" ref="C2:C65" si="0">B2/72</f>
        <v>4.291666666666667</v>
      </c>
    </row>
    <row r="3" spans="1:3" x14ac:dyDescent="0.25">
      <c r="A3" t="s">
        <v>612</v>
      </c>
      <c r="B3" s="74">
        <v>296</v>
      </c>
      <c r="C3" s="85">
        <f t="shared" si="0"/>
        <v>4.1111111111111107</v>
      </c>
    </row>
    <row r="4" spans="1:3" x14ac:dyDescent="0.25">
      <c r="A4" t="s">
        <v>612</v>
      </c>
      <c r="B4" s="74">
        <v>291</v>
      </c>
      <c r="C4" s="85">
        <f t="shared" si="0"/>
        <v>4.041666666666667</v>
      </c>
    </row>
    <row r="5" spans="1:3" x14ac:dyDescent="0.25">
      <c r="A5" t="s">
        <v>612</v>
      </c>
      <c r="B5" s="74">
        <v>286</v>
      </c>
      <c r="C5" s="85">
        <f t="shared" si="0"/>
        <v>3.9722222222222223</v>
      </c>
    </row>
    <row r="6" spans="1:3" x14ac:dyDescent="0.25">
      <c r="A6" t="s">
        <v>613</v>
      </c>
      <c r="B6" s="74">
        <v>315</v>
      </c>
      <c r="C6" s="85">
        <f t="shared" si="0"/>
        <v>4.375</v>
      </c>
    </row>
    <row r="7" spans="1:3" x14ac:dyDescent="0.25">
      <c r="A7" t="s">
        <v>613</v>
      </c>
      <c r="B7" s="74">
        <v>239</v>
      </c>
      <c r="C7" s="85">
        <f t="shared" si="0"/>
        <v>3.3194444444444446</v>
      </c>
    </row>
    <row r="8" spans="1:3" x14ac:dyDescent="0.25">
      <c r="A8" t="s">
        <v>613</v>
      </c>
      <c r="B8" s="74"/>
      <c r="C8" s="85">
        <f t="shared" si="0"/>
        <v>0</v>
      </c>
    </row>
    <row r="9" spans="1:3" x14ac:dyDescent="0.25">
      <c r="A9" t="s">
        <v>613</v>
      </c>
      <c r="B9" s="74"/>
      <c r="C9" s="85">
        <f t="shared" si="0"/>
        <v>0</v>
      </c>
    </row>
    <row r="10" spans="1:3" x14ac:dyDescent="0.25">
      <c r="A10" t="s">
        <v>613</v>
      </c>
      <c r="B10" s="74"/>
      <c r="C10" s="85">
        <f t="shared" si="0"/>
        <v>0</v>
      </c>
    </row>
    <row r="11" spans="1:3" x14ac:dyDescent="0.25">
      <c r="A11" t="s">
        <v>613</v>
      </c>
      <c r="B11" s="74"/>
      <c r="C11" s="85">
        <f t="shared" si="0"/>
        <v>0</v>
      </c>
    </row>
    <row r="12" spans="1:3" x14ac:dyDescent="0.25">
      <c r="A12" t="s">
        <v>311</v>
      </c>
      <c r="B12" s="74">
        <v>198</v>
      </c>
      <c r="C12" s="85">
        <f t="shared" si="0"/>
        <v>2.75</v>
      </c>
    </row>
    <row r="13" spans="1:3" x14ac:dyDescent="0.25">
      <c r="A13" t="s">
        <v>311</v>
      </c>
      <c r="B13" s="74">
        <v>186</v>
      </c>
      <c r="C13" s="85">
        <f t="shared" si="0"/>
        <v>2.5833333333333335</v>
      </c>
    </row>
    <row r="14" spans="1:3" x14ac:dyDescent="0.25">
      <c r="A14" t="s">
        <v>311</v>
      </c>
      <c r="B14" s="74">
        <v>185</v>
      </c>
      <c r="C14" s="85">
        <f t="shared" si="0"/>
        <v>2.5694444444444446</v>
      </c>
    </row>
    <row r="15" spans="1:3" x14ac:dyDescent="0.25">
      <c r="A15" t="s">
        <v>311</v>
      </c>
      <c r="B15" s="73">
        <v>153</v>
      </c>
      <c r="C15" s="85">
        <f t="shared" si="0"/>
        <v>2.125</v>
      </c>
    </row>
    <row r="16" spans="1:3" x14ac:dyDescent="0.25">
      <c r="A16" t="s">
        <v>311</v>
      </c>
      <c r="B16" s="73">
        <v>141</v>
      </c>
      <c r="C16" s="85">
        <f t="shared" si="0"/>
        <v>1.9583333333333333</v>
      </c>
    </row>
    <row r="17" spans="1:3" x14ac:dyDescent="0.25">
      <c r="A17" t="s">
        <v>6</v>
      </c>
      <c r="B17" s="74">
        <v>322</v>
      </c>
      <c r="C17" s="85">
        <f t="shared" si="0"/>
        <v>4.4722222222222223</v>
      </c>
    </row>
    <row r="18" spans="1:3" x14ac:dyDescent="0.25">
      <c r="A18" t="s">
        <v>6</v>
      </c>
      <c r="B18" s="74">
        <v>279</v>
      </c>
      <c r="C18" s="85">
        <f t="shared" si="0"/>
        <v>3.875</v>
      </c>
    </row>
    <row r="19" spans="1:3" x14ac:dyDescent="0.25">
      <c r="A19" t="s">
        <v>6</v>
      </c>
      <c r="B19" s="74">
        <v>258</v>
      </c>
      <c r="C19" s="85">
        <f t="shared" si="0"/>
        <v>3.5833333333333335</v>
      </c>
    </row>
    <row r="20" spans="1:3" x14ac:dyDescent="0.25">
      <c r="A20" t="s">
        <v>6</v>
      </c>
      <c r="B20" s="74">
        <v>232</v>
      </c>
      <c r="C20" s="85">
        <f t="shared" si="0"/>
        <v>3.2222222222222223</v>
      </c>
    </row>
    <row r="21" spans="1:3" x14ac:dyDescent="0.25">
      <c r="A21" t="s">
        <v>6</v>
      </c>
      <c r="B21" s="74">
        <v>185</v>
      </c>
      <c r="C21" s="85">
        <f t="shared" si="0"/>
        <v>2.5694444444444446</v>
      </c>
    </row>
    <row r="22" spans="1:3" x14ac:dyDescent="0.25">
      <c r="A22" t="s">
        <v>6</v>
      </c>
      <c r="B22" s="74">
        <v>178</v>
      </c>
      <c r="C22" s="85">
        <f t="shared" si="0"/>
        <v>2.4722222222222223</v>
      </c>
    </row>
    <row r="23" spans="1:3" x14ac:dyDescent="0.25">
      <c r="A23" t="s">
        <v>6</v>
      </c>
      <c r="B23" s="73">
        <v>161</v>
      </c>
      <c r="C23" s="85">
        <f t="shared" si="0"/>
        <v>2.2361111111111112</v>
      </c>
    </row>
    <row r="24" spans="1:3" x14ac:dyDescent="0.25">
      <c r="A24" t="s">
        <v>6</v>
      </c>
      <c r="B24" s="73">
        <v>127</v>
      </c>
      <c r="C24" s="85">
        <f t="shared" si="0"/>
        <v>1.7638888888888888</v>
      </c>
    </row>
    <row r="25" spans="1:3" x14ac:dyDescent="0.25">
      <c r="A25" t="s">
        <v>6</v>
      </c>
      <c r="B25" s="73">
        <v>25</v>
      </c>
      <c r="C25" s="85">
        <f t="shared" si="0"/>
        <v>0.34722222222222221</v>
      </c>
    </row>
    <row r="26" spans="1:3" x14ac:dyDescent="0.25">
      <c r="A26" t="s">
        <v>6</v>
      </c>
      <c r="B26" s="74"/>
      <c r="C26" s="85">
        <f t="shared" si="0"/>
        <v>0</v>
      </c>
    </row>
    <row r="27" spans="1:3" x14ac:dyDescent="0.25">
      <c r="A27" t="s">
        <v>617</v>
      </c>
      <c r="B27" s="74">
        <v>260</v>
      </c>
      <c r="C27" s="85">
        <f t="shared" si="0"/>
        <v>3.6111111111111112</v>
      </c>
    </row>
    <row r="28" spans="1:3" x14ac:dyDescent="0.25">
      <c r="A28" t="s">
        <v>617</v>
      </c>
      <c r="B28" s="74">
        <v>257</v>
      </c>
      <c r="C28" s="85">
        <f t="shared" si="0"/>
        <v>3.5694444444444446</v>
      </c>
    </row>
    <row r="29" spans="1:3" x14ac:dyDescent="0.25">
      <c r="A29" t="s">
        <v>617</v>
      </c>
      <c r="B29" s="74">
        <v>212</v>
      </c>
      <c r="C29" s="85">
        <f t="shared" si="0"/>
        <v>2.9444444444444446</v>
      </c>
    </row>
    <row r="30" spans="1:3" x14ac:dyDescent="0.25">
      <c r="A30" t="s">
        <v>617</v>
      </c>
      <c r="B30" s="74">
        <v>198</v>
      </c>
      <c r="C30" s="85">
        <f t="shared" si="0"/>
        <v>2.75</v>
      </c>
    </row>
    <row r="31" spans="1:3" x14ac:dyDescent="0.25">
      <c r="A31" t="s">
        <v>617</v>
      </c>
      <c r="B31" s="73">
        <v>179</v>
      </c>
      <c r="C31" s="85">
        <f t="shared" si="0"/>
        <v>2.4861111111111112</v>
      </c>
    </row>
    <row r="32" spans="1:3" x14ac:dyDescent="0.25">
      <c r="A32" t="s">
        <v>617</v>
      </c>
      <c r="B32" s="74"/>
      <c r="C32" s="85">
        <f t="shared" si="0"/>
        <v>0</v>
      </c>
    </row>
    <row r="33" spans="1:3" x14ac:dyDescent="0.25">
      <c r="A33" t="s">
        <v>618</v>
      </c>
      <c r="B33" s="74">
        <v>270</v>
      </c>
      <c r="C33" s="85">
        <f t="shared" si="0"/>
        <v>3.75</v>
      </c>
    </row>
    <row r="34" spans="1:3" x14ac:dyDescent="0.25">
      <c r="A34" t="s">
        <v>618</v>
      </c>
      <c r="B34" s="74">
        <v>255</v>
      </c>
      <c r="C34" s="85">
        <f t="shared" si="0"/>
        <v>3.5416666666666665</v>
      </c>
    </row>
    <row r="35" spans="1:3" x14ac:dyDescent="0.25">
      <c r="A35" t="s">
        <v>618</v>
      </c>
      <c r="B35" s="74">
        <v>236</v>
      </c>
      <c r="C35" s="85">
        <f t="shared" si="0"/>
        <v>3.2777777777777777</v>
      </c>
    </row>
    <row r="36" spans="1:3" x14ac:dyDescent="0.25">
      <c r="A36" t="s">
        <v>614</v>
      </c>
      <c r="B36" s="74">
        <v>320</v>
      </c>
      <c r="C36" s="85">
        <f t="shared" si="0"/>
        <v>4.4444444444444446</v>
      </c>
    </row>
    <row r="37" spans="1:3" x14ac:dyDescent="0.25">
      <c r="A37" t="s">
        <v>614</v>
      </c>
      <c r="B37" s="74">
        <v>309</v>
      </c>
      <c r="C37" s="85">
        <f t="shared" si="0"/>
        <v>4.291666666666667</v>
      </c>
    </row>
    <row r="38" spans="1:3" x14ac:dyDescent="0.25">
      <c r="A38" t="s">
        <v>614</v>
      </c>
      <c r="B38" s="74">
        <v>282</v>
      </c>
      <c r="C38" s="85">
        <f t="shared" si="0"/>
        <v>3.9166666666666665</v>
      </c>
    </row>
    <row r="39" spans="1:3" x14ac:dyDescent="0.25">
      <c r="A39" t="s">
        <v>615</v>
      </c>
      <c r="B39" s="74">
        <v>286</v>
      </c>
      <c r="C39" s="85">
        <f t="shared" si="0"/>
        <v>3.9722222222222223</v>
      </c>
    </row>
    <row r="40" spans="1:3" x14ac:dyDescent="0.25">
      <c r="A40" t="s">
        <v>615</v>
      </c>
      <c r="B40" s="74">
        <v>278</v>
      </c>
      <c r="C40" s="85">
        <f t="shared" si="0"/>
        <v>3.8611111111111112</v>
      </c>
    </row>
    <row r="41" spans="1:3" x14ac:dyDescent="0.25">
      <c r="A41" t="s">
        <v>615</v>
      </c>
      <c r="B41" s="74">
        <v>277</v>
      </c>
      <c r="C41" s="85">
        <f t="shared" si="0"/>
        <v>3.8472222222222223</v>
      </c>
    </row>
    <row r="42" spans="1:3" x14ac:dyDescent="0.25">
      <c r="A42" t="s">
        <v>615</v>
      </c>
      <c r="B42" s="74">
        <v>249</v>
      </c>
      <c r="C42" s="85">
        <f t="shared" si="0"/>
        <v>3.4583333333333335</v>
      </c>
    </row>
    <row r="43" spans="1:3" x14ac:dyDescent="0.25">
      <c r="A43" t="s">
        <v>615</v>
      </c>
      <c r="B43" s="74">
        <v>249</v>
      </c>
      <c r="C43" s="85">
        <f t="shared" si="0"/>
        <v>3.4583333333333335</v>
      </c>
    </row>
    <row r="44" spans="1:3" x14ac:dyDescent="0.25">
      <c r="A44" t="s">
        <v>615</v>
      </c>
      <c r="B44" s="73">
        <v>249</v>
      </c>
      <c r="C44" s="85">
        <f t="shared" si="0"/>
        <v>3.4583333333333335</v>
      </c>
    </row>
    <row r="45" spans="1:3" x14ac:dyDescent="0.25">
      <c r="A45" t="s">
        <v>615</v>
      </c>
      <c r="B45" s="73">
        <v>224</v>
      </c>
      <c r="C45" s="85">
        <f t="shared" si="0"/>
        <v>3.1111111111111112</v>
      </c>
    </row>
    <row r="46" spans="1:3" x14ac:dyDescent="0.25">
      <c r="A46" t="s">
        <v>616</v>
      </c>
      <c r="B46" s="74">
        <v>261</v>
      </c>
      <c r="C46" s="85">
        <f t="shared" si="0"/>
        <v>3.625</v>
      </c>
    </row>
    <row r="47" spans="1:3" x14ac:dyDescent="0.25">
      <c r="A47" t="s">
        <v>616</v>
      </c>
      <c r="B47" s="74">
        <v>243</v>
      </c>
      <c r="C47" s="85">
        <f t="shared" si="0"/>
        <v>3.375</v>
      </c>
    </row>
    <row r="48" spans="1:3" x14ac:dyDescent="0.25">
      <c r="A48" t="s">
        <v>616</v>
      </c>
      <c r="B48" s="74">
        <v>230</v>
      </c>
      <c r="C48" s="85">
        <f t="shared" si="0"/>
        <v>3.1944444444444446</v>
      </c>
    </row>
    <row r="49" spans="1:3" x14ac:dyDescent="0.25">
      <c r="A49" t="s">
        <v>616</v>
      </c>
      <c r="B49" s="74">
        <v>213</v>
      </c>
      <c r="C49" s="85">
        <f t="shared" si="0"/>
        <v>2.9583333333333335</v>
      </c>
    </row>
    <row r="50" spans="1:3" x14ac:dyDescent="0.25">
      <c r="A50" t="s">
        <v>616</v>
      </c>
      <c r="B50" s="74">
        <v>197</v>
      </c>
      <c r="C50" s="85">
        <f t="shared" si="0"/>
        <v>2.7361111111111112</v>
      </c>
    </row>
    <row r="51" spans="1:3" x14ac:dyDescent="0.25">
      <c r="A51" t="s">
        <v>616</v>
      </c>
      <c r="B51" s="73">
        <v>180</v>
      </c>
      <c r="C51" s="85">
        <f t="shared" si="0"/>
        <v>2.5</v>
      </c>
    </row>
    <row r="52" spans="1:3" x14ac:dyDescent="0.25">
      <c r="A52" t="s">
        <v>616</v>
      </c>
      <c r="B52" s="74"/>
      <c r="C52" s="85">
        <f t="shared" si="0"/>
        <v>0</v>
      </c>
    </row>
    <row r="53" spans="1:3" x14ac:dyDescent="0.25">
      <c r="A53" t="s">
        <v>609</v>
      </c>
      <c r="B53" s="74">
        <v>278</v>
      </c>
      <c r="C53" s="85">
        <f t="shared" si="0"/>
        <v>3.8611111111111112</v>
      </c>
    </row>
    <row r="54" spans="1:3" x14ac:dyDescent="0.25">
      <c r="A54" t="s">
        <v>609</v>
      </c>
      <c r="B54" s="74">
        <v>226</v>
      </c>
      <c r="C54" s="85">
        <f t="shared" si="0"/>
        <v>3.1388888888888888</v>
      </c>
    </row>
    <row r="55" spans="1:3" x14ac:dyDescent="0.25">
      <c r="A55" t="s">
        <v>609</v>
      </c>
      <c r="B55" s="74">
        <v>222</v>
      </c>
      <c r="C55" s="85">
        <f t="shared" si="0"/>
        <v>3.0833333333333335</v>
      </c>
    </row>
    <row r="56" spans="1:3" x14ac:dyDescent="0.25">
      <c r="A56" t="s">
        <v>609</v>
      </c>
      <c r="B56" s="74">
        <v>199</v>
      </c>
      <c r="C56" s="85">
        <f t="shared" si="0"/>
        <v>2.7638888888888888</v>
      </c>
    </row>
    <row r="57" spans="1:3" x14ac:dyDescent="0.25">
      <c r="A57" t="s">
        <v>609</v>
      </c>
      <c r="B57" s="73">
        <v>152</v>
      </c>
      <c r="C57" s="85">
        <f t="shared" si="0"/>
        <v>2.1111111111111112</v>
      </c>
    </row>
    <row r="58" spans="1:3" x14ac:dyDescent="0.25">
      <c r="A58" t="s">
        <v>619</v>
      </c>
      <c r="B58" s="74"/>
      <c r="C58" s="85">
        <f t="shared" si="0"/>
        <v>0</v>
      </c>
    </row>
    <row r="59" spans="1:3" x14ac:dyDescent="0.25">
      <c r="A59" t="s">
        <v>619</v>
      </c>
      <c r="B59" s="74"/>
      <c r="C59" s="85">
        <f t="shared" si="0"/>
        <v>0</v>
      </c>
    </row>
    <row r="60" spans="1:3" x14ac:dyDescent="0.25">
      <c r="A60" t="s">
        <v>619</v>
      </c>
      <c r="B60" s="74"/>
      <c r="C60" s="85">
        <f t="shared" si="0"/>
        <v>0</v>
      </c>
    </row>
    <row r="61" spans="1:3" x14ac:dyDescent="0.25">
      <c r="A61" t="s">
        <v>620</v>
      </c>
      <c r="B61" s="74">
        <v>368</v>
      </c>
      <c r="C61" s="85">
        <f t="shared" si="0"/>
        <v>5.1111111111111107</v>
      </c>
    </row>
    <row r="62" spans="1:3" x14ac:dyDescent="0.25">
      <c r="A62" t="s">
        <v>620</v>
      </c>
      <c r="B62" s="74">
        <v>368</v>
      </c>
      <c r="C62" s="85">
        <f t="shared" si="0"/>
        <v>5.1111111111111107</v>
      </c>
    </row>
    <row r="63" spans="1:3" x14ac:dyDescent="0.25">
      <c r="A63" t="s">
        <v>620</v>
      </c>
      <c r="B63" s="74">
        <v>359</v>
      </c>
      <c r="C63" s="85">
        <f t="shared" si="0"/>
        <v>4.9861111111111107</v>
      </c>
    </row>
    <row r="64" spans="1:3" x14ac:dyDescent="0.25">
      <c r="A64" t="s">
        <v>620</v>
      </c>
      <c r="B64" s="74">
        <v>356</v>
      </c>
      <c r="C64" s="85">
        <f t="shared" si="0"/>
        <v>4.9444444444444446</v>
      </c>
    </row>
    <row r="65" spans="1:3" x14ac:dyDescent="0.25">
      <c r="A65" t="s">
        <v>620</v>
      </c>
      <c r="B65" s="74">
        <v>322</v>
      </c>
      <c r="C65" s="85">
        <f t="shared" si="0"/>
        <v>4.4722222222222223</v>
      </c>
    </row>
    <row r="66" spans="1:3" x14ac:dyDescent="0.25">
      <c r="A66" t="s">
        <v>620</v>
      </c>
      <c r="B66" s="73">
        <v>308</v>
      </c>
      <c r="C66" s="85">
        <f t="shared" ref="C66:C96" si="1">B66/72</f>
        <v>4.2777777777777777</v>
      </c>
    </row>
    <row r="67" spans="1:3" x14ac:dyDescent="0.25">
      <c r="A67" t="s">
        <v>312</v>
      </c>
      <c r="B67" s="74">
        <v>370</v>
      </c>
      <c r="C67" s="85">
        <f t="shared" si="1"/>
        <v>5.1388888888888893</v>
      </c>
    </row>
    <row r="68" spans="1:3" x14ac:dyDescent="0.25">
      <c r="A68" t="s">
        <v>312</v>
      </c>
      <c r="B68" s="74">
        <v>331</v>
      </c>
      <c r="C68" s="85">
        <f t="shared" si="1"/>
        <v>4.5972222222222223</v>
      </c>
    </row>
    <row r="69" spans="1:3" x14ac:dyDescent="0.25">
      <c r="A69" t="s">
        <v>312</v>
      </c>
      <c r="B69" s="73">
        <v>281</v>
      </c>
      <c r="C69" s="85">
        <f t="shared" si="1"/>
        <v>3.9027777777777777</v>
      </c>
    </row>
    <row r="70" spans="1:3" x14ac:dyDescent="0.25">
      <c r="A70" t="s">
        <v>4</v>
      </c>
      <c r="B70" s="74">
        <v>388</v>
      </c>
      <c r="C70" s="85">
        <f t="shared" si="1"/>
        <v>5.3888888888888893</v>
      </c>
    </row>
    <row r="71" spans="1:3" x14ac:dyDescent="0.25">
      <c r="A71" t="s">
        <v>4</v>
      </c>
      <c r="B71" s="74">
        <v>357</v>
      </c>
      <c r="C71" s="85">
        <f t="shared" si="1"/>
        <v>4.958333333333333</v>
      </c>
    </row>
    <row r="72" spans="1:3" x14ac:dyDescent="0.25">
      <c r="A72" t="s">
        <v>4</v>
      </c>
      <c r="B72" s="74">
        <v>327</v>
      </c>
      <c r="C72" s="85">
        <f t="shared" si="1"/>
        <v>4.541666666666667</v>
      </c>
    </row>
    <row r="73" spans="1:3" x14ac:dyDescent="0.25">
      <c r="A73" t="s">
        <v>4</v>
      </c>
      <c r="B73" s="74">
        <v>325</v>
      </c>
      <c r="C73" s="85">
        <f t="shared" si="1"/>
        <v>4.5138888888888893</v>
      </c>
    </row>
    <row r="74" spans="1:3" x14ac:dyDescent="0.25">
      <c r="A74" t="s">
        <v>4</v>
      </c>
      <c r="B74" s="74">
        <v>325</v>
      </c>
      <c r="C74" s="85">
        <f t="shared" si="1"/>
        <v>4.5138888888888893</v>
      </c>
    </row>
    <row r="75" spans="1:3" x14ac:dyDescent="0.25">
      <c r="A75" t="s">
        <v>4</v>
      </c>
      <c r="B75" s="73">
        <v>302</v>
      </c>
      <c r="C75" s="85">
        <f t="shared" si="1"/>
        <v>4.1944444444444446</v>
      </c>
    </row>
    <row r="76" spans="1:3" x14ac:dyDescent="0.25">
      <c r="A76" t="s">
        <v>4</v>
      </c>
      <c r="B76" s="73">
        <v>242</v>
      </c>
      <c r="C76" s="85">
        <f t="shared" si="1"/>
        <v>3.3611111111111112</v>
      </c>
    </row>
    <row r="77" spans="1:3" x14ac:dyDescent="0.25">
      <c r="A77" t="s">
        <v>4</v>
      </c>
      <c r="B77" s="74"/>
      <c r="C77" s="85">
        <f t="shared" si="1"/>
        <v>0</v>
      </c>
    </row>
    <row r="78" spans="1:3" x14ac:dyDescent="0.25">
      <c r="A78" t="s">
        <v>4</v>
      </c>
      <c r="B78" s="74"/>
      <c r="C78" s="85">
        <f t="shared" si="1"/>
        <v>0</v>
      </c>
    </row>
    <row r="79" spans="1:3" x14ac:dyDescent="0.25">
      <c r="A79" t="s">
        <v>4</v>
      </c>
      <c r="B79" s="74"/>
      <c r="C79" s="85">
        <f t="shared" si="1"/>
        <v>0</v>
      </c>
    </row>
    <row r="80" spans="1:3" x14ac:dyDescent="0.25">
      <c r="A80" t="s">
        <v>4</v>
      </c>
      <c r="B80" s="74"/>
      <c r="C80" s="85">
        <f t="shared" si="1"/>
        <v>0</v>
      </c>
    </row>
    <row r="81" spans="1:3" x14ac:dyDescent="0.25">
      <c r="A81" t="s">
        <v>621</v>
      </c>
      <c r="B81" s="74"/>
      <c r="C81" s="85">
        <f t="shared" si="1"/>
        <v>0</v>
      </c>
    </row>
    <row r="82" spans="1:3" x14ac:dyDescent="0.25">
      <c r="A82" t="s">
        <v>622</v>
      </c>
      <c r="B82" s="74"/>
      <c r="C82" s="85">
        <f t="shared" si="1"/>
        <v>0</v>
      </c>
    </row>
    <row r="83" spans="1:3" x14ac:dyDescent="0.25">
      <c r="A83" t="s">
        <v>622</v>
      </c>
      <c r="B83" s="74"/>
      <c r="C83" s="85">
        <f t="shared" si="1"/>
        <v>0</v>
      </c>
    </row>
    <row r="84" spans="1:3" x14ac:dyDescent="0.25">
      <c r="A84" t="s">
        <v>623</v>
      </c>
      <c r="B84" s="74">
        <v>117</v>
      </c>
      <c r="C84" s="85">
        <f t="shared" si="1"/>
        <v>1.625</v>
      </c>
    </row>
    <row r="85" spans="1:3" x14ac:dyDescent="0.25">
      <c r="A85" t="s">
        <v>623</v>
      </c>
      <c r="B85" s="74">
        <v>102</v>
      </c>
      <c r="C85" s="85">
        <f t="shared" si="1"/>
        <v>1.4166666666666667</v>
      </c>
    </row>
    <row r="86" spans="1:3" x14ac:dyDescent="0.25">
      <c r="A86" t="s">
        <v>631</v>
      </c>
      <c r="B86" s="74">
        <v>185</v>
      </c>
      <c r="C86" s="85">
        <f t="shared" si="1"/>
        <v>2.5694444444444446</v>
      </c>
    </row>
    <row r="87" spans="1:3" x14ac:dyDescent="0.25">
      <c r="A87" t="s">
        <v>631</v>
      </c>
      <c r="B87" s="74">
        <v>150</v>
      </c>
      <c r="C87" s="85">
        <f t="shared" si="1"/>
        <v>2.0833333333333335</v>
      </c>
    </row>
    <row r="88" spans="1:3" x14ac:dyDescent="0.25">
      <c r="A88" t="s">
        <v>631</v>
      </c>
      <c r="B88" s="73">
        <v>16</v>
      </c>
      <c r="C88" s="85">
        <f t="shared" si="1"/>
        <v>0.22222222222222221</v>
      </c>
    </row>
    <row r="89" spans="1:3" x14ac:dyDescent="0.25">
      <c r="A89" t="s">
        <v>624</v>
      </c>
      <c r="B89" s="74"/>
      <c r="C89" s="85">
        <f t="shared" si="1"/>
        <v>0</v>
      </c>
    </row>
    <row r="90" spans="1:3" x14ac:dyDescent="0.25">
      <c r="A90" t="s">
        <v>624</v>
      </c>
      <c r="B90" s="74"/>
      <c r="C90" s="85">
        <f t="shared" si="1"/>
        <v>0</v>
      </c>
    </row>
    <row r="91" spans="1:3" x14ac:dyDescent="0.25">
      <c r="A91" t="s">
        <v>624</v>
      </c>
      <c r="B91" s="74"/>
      <c r="C91" s="85">
        <f t="shared" si="1"/>
        <v>0</v>
      </c>
    </row>
    <row r="92" spans="1:3" x14ac:dyDescent="0.25">
      <c r="A92" t="s">
        <v>624</v>
      </c>
      <c r="B92" s="74"/>
      <c r="C92" s="85">
        <f t="shared" si="1"/>
        <v>0</v>
      </c>
    </row>
    <row r="93" spans="1:3" x14ac:dyDescent="0.25">
      <c r="A93" t="s">
        <v>624</v>
      </c>
      <c r="B93" s="74"/>
      <c r="C93" s="85">
        <f t="shared" si="1"/>
        <v>0</v>
      </c>
    </row>
    <row r="94" spans="1:3" x14ac:dyDescent="0.25">
      <c r="A94" t="s">
        <v>625</v>
      </c>
      <c r="B94" s="74"/>
      <c r="C94" s="85">
        <f t="shared" si="1"/>
        <v>0</v>
      </c>
    </row>
    <row r="95" spans="1:3" x14ac:dyDescent="0.25">
      <c r="A95" t="s">
        <v>626</v>
      </c>
      <c r="B95" s="74"/>
      <c r="C95" s="85">
        <f t="shared" si="1"/>
        <v>0</v>
      </c>
    </row>
    <row r="96" spans="1:3" x14ac:dyDescent="0.25">
      <c r="A96" t="s">
        <v>627</v>
      </c>
      <c r="B96" s="74"/>
      <c r="C96" s="85">
        <f t="shared" si="1"/>
        <v>0</v>
      </c>
    </row>
    <row r="97" spans="2:2" x14ac:dyDescent="0.25">
      <c r="B97" s="74"/>
    </row>
    <row r="98" spans="2:2" x14ac:dyDescent="0.25">
      <c r="B98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Resultatlista</vt:lpstr>
      <vt:lpstr>ev. summeringsblad</vt:lpstr>
      <vt:lpstr>Gällande</vt:lpstr>
      <vt:lpstr>Fält-SM 2022</vt:lpstr>
      <vt:lpstr>Fält-JSM 2022</vt:lpstr>
      <vt:lpstr>Fält-SM 2021</vt:lpstr>
      <vt:lpstr>Fält-JSM 2021</vt:lpstr>
      <vt:lpstr>Fält-SM 2019</vt:lpstr>
      <vt:lpstr>Fält JSM 2019</vt:lpstr>
      <vt:lpstr>Fält-SM 2018</vt:lpstr>
      <vt:lpstr>Fält JSM 2018</vt:lpstr>
      <vt:lpstr>Fält-SM 2017</vt:lpstr>
      <vt:lpstr>Fält-JSM 2017</vt:lpstr>
      <vt:lpstr>Fält-SM 2016</vt:lpstr>
      <vt:lpstr>Fält-JSM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dcterms:created xsi:type="dcterms:W3CDTF">2016-08-02T16:59:06Z</dcterms:created>
  <dcterms:modified xsi:type="dcterms:W3CDTF">2022-09-24T14:42:24Z</dcterms:modified>
</cp:coreProperties>
</file>