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455" documentId="8_{AC96E547-4089-4519-8F3E-1768D906777D}" xr6:coauthVersionLast="47" xr6:coauthVersionMax="47" xr10:uidLastSave="{6517EC4A-26DF-4075-A29F-77AD3A2EF714}"/>
  <bookViews>
    <workbookView xWindow="-120" yWindow="-120" windowWidth="29040" windowHeight="15840" tabRatio="794" xr2:uid="{00000000-000D-0000-FFFF-FFFF00000000}"/>
  </bookViews>
  <sheets>
    <sheet name="Resultatlista" sheetId="7" r:id="rId1"/>
    <sheet name="ev. summeringsblad" sheetId="8" r:id="rId2"/>
    <sheet name="Gällande" sheetId="5" state="hidden" r:id="rId3"/>
    <sheet name="3D-SM 2023" sheetId="17" state="hidden" r:id="rId4"/>
    <sheet name="3D-JSM 2023" sheetId="18" state="hidden" r:id="rId5"/>
    <sheet name="3D-SM 2022" sheetId="16" state="hidden" r:id="rId6"/>
    <sheet name="3D-JSM 2022" sheetId="15" state="hidden" r:id="rId7"/>
    <sheet name="3D-SM 2021" sheetId="14" state="hidden" r:id="rId8"/>
    <sheet name="3D-JSM 2021" sheetId="13" state="hidden" r:id="rId9"/>
    <sheet name="3D-SM 2019" sheetId="12" state="hidden" r:id="rId10"/>
    <sheet name="3D-JSM 2019" sheetId="11" state="hidden" r:id="rId11"/>
    <sheet name="3D-SM 2018" sheetId="10" state="hidden" r:id="rId12"/>
    <sheet name="3D-JSM 2018" sheetId="9" state="hidden" r:id="rId13"/>
    <sheet name="3D-SM 2017" sheetId="3" state="hidden" r:id="rId14"/>
    <sheet name="3D-JSM 2017" sheetId="1" state="hidden" r:id="rId15"/>
    <sheet name="3D-SM 2016" sheetId="4" state="hidden" r:id="rId16"/>
    <sheet name="3D-JSM 2016" sheetId="6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5" l="1"/>
  <c r="AB20" i="5"/>
  <c r="E20" i="5" s="1"/>
  <c r="AC19" i="5"/>
  <c r="AB19" i="5"/>
  <c r="AC18" i="5"/>
  <c r="AB18" i="5"/>
  <c r="AC17" i="5"/>
  <c r="AC14" i="5"/>
  <c r="AB14" i="5"/>
  <c r="F15" i="5"/>
  <c r="AC10" i="5"/>
  <c r="B95" i="18"/>
  <c r="B94" i="18"/>
  <c r="B91" i="18"/>
  <c r="B88" i="18"/>
  <c r="B85" i="18"/>
  <c r="B82" i="18"/>
  <c r="B78" i="18"/>
  <c r="B79" i="18"/>
  <c r="B77" i="18"/>
  <c r="AC8" i="5"/>
  <c r="AB8" i="5"/>
  <c r="AC7" i="5"/>
  <c r="F7" i="5" s="1"/>
  <c r="AB7" i="5"/>
  <c r="E7" i="5" s="1"/>
  <c r="AC6" i="5"/>
  <c r="AB6" i="5"/>
  <c r="B73" i="18"/>
  <c r="B74" i="18"/>
  <c r="B72" i="18"/>
  <c r="B65" i="18"/>
  <c r="B66" i="18"/>
  <c r="B67" i="18"/>
  <c r="B68" i="18"/>
  <c r="B69" i="18"/>
  <c r="B64" i="18"/>
  <c r="B52" i="18"/>
  <c r="B53" i="18"/>
  <c r="B54" i="18"/>
  <c r="B55" i="18"/>
  <c r="B56" i="18"/>
  <c r="B57" i="18"/>
  <c r="B58" i="18"/>
  <c r="B59" i="18"/>
  <c r="B60" i="18"/>
  <c r="B61" i="18"/>
  <c r="B51" i="18"/>
  <c r="B43" i="18"/>
  <c r="B44" i="18"/>
  <c r="B45" i="18"/>
  <c r="B46" i="18"/>
  <c r="B47" i="18"/>
  <c r="B48" i="18"/>
  <c r="B39" i="18"/>
  <c r="B35" i="18"/>
  <c r="B42" i="18"/>
  <c r="B38" i="18"/>
  <c r="B34" i="18"/>
  <c r="B29" i="18"/>
  <c r="B30" i="18"/>
  <c r="B31" i="18"/>
  <c r="B28" i="18"/>
  <c r="B22" i="18"/>
  <c r="B23" i="18"/>
  <c r="B24" i="18"/>
  <c r="B25" i="18"/>
  <c r="B21" i="18"/>
  <c r="B13" i="18"/>
  <c r="B14" i="18"/>
  <c r="B15" i="18"/>
  <c r="B16" i="18"/>
  <c r="B17" i="18"/>
  <c r="B18" i="18"/>
  <c r="B12" i="18"/>
  <c r="B8" i="18"/>
  <c r="B9" i="18"/>
  <c r="B7" i="18"/>
  <c r="B4" i="18"/>
  <c r="AC46" i="5"/>
  <c r="F46" i="5"/>
  <c r="AB45" i="5"/>
  <c r="AC42" i="5"/>
  <c r="F42" i="5" s="1"/>
  <c r="AB42" i="5"/>
  <c r="E42" i="5" s="1"/>
  <c r="AC41" i="5"/>
  <c r="AB41" i="5"/>
  <c r="AC40" i="5"/>
  <c r="AB40" i="5"/>
  <c r="E40" i="5" s="1"/>
  <c r="AC37" i="5"/>
  <c r="AB37" i="5"/>
  <c r="AC36" i="5"/>
  <c r="AB36" i="5"/>
  <c r="E36" i="5" s="1"/>
  <c r="AC35" i="5"/>
  <c r="F35" i="5" s="1"/>
  <c r="AB35" i="5"/>
  <c r="E35" i="5" s="1"/>
  <c r="AC34" i="5"/>
  <c r="AB34" i="5"/>
  <c r="AC33" i="5"/>
  <c r="F33" i="5" s="1"/>
  <c r="AB33" i="5"/>
  <c r="AC32" i="5"/>
  <c r="AB32" i="5"/>
  <c r="AC31" i="5"/>
  <c r="AB31" i="5"/>
  <c r="AC29" i="5"/>
  <c r="AB29" i="5"/>
  <c r="AC28" i="5"/>
  <c r="F28" i="5" s="1"/>
  <c r="AB28" i="5"/>
  <c r="AC27" i="5"/>
  <c r="AB27" i="5"/>
  <c r="AC26" i="5"/>
  <c r="F26" i="5" s="1"/>
  <c r="AB26" i="5"/>
  <c r="E26" i="5" s="1"/>
  <c r="AC24" i="5"/>
  <c r="AC25" i="5"/>
  <c r="F25" i="5" s="1"/>
  <c r="AB25" i="5"/>
  <c r="AB24" i="5"/>
  <c r="AC23" i="5"/>
  <c r="F23" i="5" s="1"/>
  <c r="AB23" i="5"/>
  <c r="AC22" i="5"/>
  <c r="AB22" i="5"/>
  <c r="AC21" i="5"/>
  <c r="AB21" i="5"/>
  <c r="B266" i="17"/>
  <c r="B267" i="17"/>
  <c r="B268" i="17"/>
  <c r="B269" i="17"/>
  <c r="B270" i="17"/>
  <c r="B271" i="17"/>
  <c r="B272" i="17"/>
  <c r="B273" i="17"/>
  <c r="B274" i="17"/>
  <c r="B265" i="17"/>
  <c r="B259" i="17"/>
  <c r="B260" i="17"/>
  <c r="B261" i="17"/>
  <c r="B262" i="17"/>
  <c r="B258" i="17"/>
  <c r="B250" i="17"/>
  <c r="B252" i="17"/>
  <c r="B253" i="17"/>
  <c r="B254" i="17"/>
  <c r="B255" i="17"/>
  <c r="B248" i="17"/>
  <c r="B251" i="17"/>
  <c r="B249" i="17"/>
  <c r="B216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17" i="17"/>
  <c r="B218" i="17"/>
  <c r="B215" i="17"/>
  <c r="B205" i="17"/>
  <c r="B206" i="17"/>
  <c r="B207" i="17"/>
  <c r="B208" i="17"/>
  <c r="B209" i="17"/>
  <c r="B210" i="17"/>
  <c r="B211" i="17"/>
  <c r="B212" i="17"/>
  <c r="B204" i="17"/>
  <c r="B192" i="17"/>
  <c r="B193" i="17"/>
  <c r="B194" i="17"/>
  <c r="B195" i="17"/>
  <c r="B196" i="17"/>
  <c r="B197" i="17"/>
  <c r="B198" i="17"/>
  <c r="B199" i="17"/>
  <c r="B200" i="17"/>
  <c r="B201" i="17"/>
  <c r="B191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59" i="17"/>
  <c r="B153" i="17"/>
  <c r="B154" i="17"/>
  <c r="B155" i="17"/>
  <c r="B156" i="17"/>
  <c r="B152" i="17"/>
  <c r="B143" i="17"/>
  <c r="B144" i="17"/>
  <c r="B145" i="17"/>
  <c r="B146" i="17"/>
  <c r="B147" i="17"/>
  <c r="B148" i="17"/>
  <c r="B149" i="17"/>
  <c r="B142" i="17"/>
  <c r="B135" i="17"/>
  <c r="B136" i="17"/>
  <c r="B137" i="17"/>
  <c r="B138" i="17"/>
  <c r="B139" i="17"/>
  <c r="B134" i="17"/>
  <c r="B111" i="17"/>
  <c r="B112" i="17"/>
  <c r="B113" i="17"/>
  <c r="B114" i="17"/>
  <c r="B115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16" i="17"/>
  <c r="B110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91" i="17"/>
  <c r="B88" i="17"/>
  <c r="B87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72" i="17"/>
  <c r="B57" i="17"/>
  <c r="B58" i="17"/>
  <c r="B59" i="17"/>
  <c r="B60" i="17"/>
  <c r="B61" i="17"/>
  <c r="B62" i="17"/>
  <c r="B63" i="17"/>
  <c r="B64" i="17"/>
  <c r="B66" i="17"/>
  <c r="B67" i="17"/>
  <c r="B68" i="17"/>
  <c r="B69" i="17"/>
  <c r="B65" i="17"/>
  <c r="B56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35" i="17"/>
  <c r="B32" i="17"/>
  <c r="B31" i="17"/>
  <c r="B24" i="17"/>
  <c r="B25" i="17"/>
  <c r="B26" i="17"/>
  <c r="B27" i="17"/>
  <c r="B28" i="17"/>
  <c r="B23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4" i="17"/>
  <c r="AA46" i="5"/>
  <c r="Z45" i="5"/>
  <c r="AA44" i="5"/>
  <c r="Z44" i="5"/>
  <c r="E44" i="5" s="1"/>
  <c r="AA42" i="5"/>
  <c r="Z42" i="5"/>
  <c r="AA41" i="5"/>
  <c r="Z41" i="5"/>
  <c r="E41" i="5" s="1"/>
  <c r="AA40" i="5"/>
  <c r="Z40" i="5"/>
  <c r="AA39" i="5"/>
  <c r="F39" i="5" s="1"/>
  <c r="Z39" i="5"/>
  <c r="AA37" i="5"/>
  <c r="Z37" i="5"/>
  <c r="AA36" i="5"/>
  <c r="Z36" i="5"/>
  <c r="AA35" i="5"/>
  <c r="Z35" i="5"/>
  <c r="AA34" i="5"/>
  <c r="Z34" i="5"/>
  <c r="AA33" i="5"/>
  <c r="Z33" i="5"/>
  <c r="AA32" i="5"/>
  <c r="Z32" i="5"/>
  <c r="E32" i="5" s="1"/>
  <c r="AA31" i="5"/>
  <c r="F31" i="5" s="1"/>
  <c r="Z31" i="5"/>
  <c r="Z30" i="5"/>
  <c r="E30" i="5" s="1"/>
  <c r="AA29" i="5"/>
  <c r="F29" i="5" s="1"/>
  <c r="Z29" i="5"/>
  <c r="AA28" i="5"/>
  <c r="Z28" i="5"/>
  <c r="AA27" i="5"/>
  <c r="Z27" i="5"/>
  <c r="AA26" i="5"/>
  <c r="Z26" i="5"/>
  <c r="AA25" i="5"/>
  <c r="Z25" i="5"/>
  <c r="AA24" i="5"/>
  <c r="F24" i="5" s="1"/>
  <c r="Z24" i="5"/>
  <c r="AA23" i="5"/>
  <c r="E23" i="5"/>
  <c r="AA22" i="5"/>
  <c r="Z22" i="5"/>
  <c r="E22" i="5" s="1"/>
  <c r="AA21" i="5"/>
  <c r="Z21" i="5"/>
  <c r="C262" i="16"/>
  <c r="C251" i="16"/>
  <c r="C252" i="16"/>
  <c r="C235" i="16"/>
  <c r="C211" i="16"/>
  <c r="C212" i="16"/>
  <c r="C213" i="16"/>
  <c r="C214" i="16"/>
  <c r="C215" i="16"/>
  <c r="C216" i="16"/>
  <c r="C190" i="16"/>
  <c r="C191" i="16"/>
  <c r="C192" i="16"/>
  <c r="C193" i="16"/>
  <c r="C169" i="16"/>
  <c r="C168" i="16"/>
  <c r="C149" i="16"/>
  <c r="C150" i="16"/>
  <c r="C151" i="16"/>
  <c r="C152" i="16"/>
  <c r="C153" i="16"/>
  <c r="C154" i="16"/>
  <c r="C155" i="16"/>
  <c r="C156" i="16"/>
  <c r="C157" i="16"/>
  <c r="C158" i="16"/>
  <c r="C159" i="16"/>
  <c r="C142" i="16"/>
  <c r="C141" i="16"/>
  <c r="C140" i="16"/>
  <c r="F126" i="16"/>
  <c r="F125" i="16"/>
  <c r="C104" i="16"/>
  <c r="C105" i="16"/>
  <c r="C106" i="16"/>
  <c r="C107" i="16"/>
  <c r="C108" i="16"/>
  <c r="C109" i="16"/>
  <c r="C67" i="16"/>
  <c r="C71" i="16"/>
  <c r="C72" i="16"/>
  <c r="C73" i="16"/>
  <c r="C74" i="16"/>
  <c r="C75" i="16"/>
  <c r="C76" i="16"/>
  <c r="C77" i="16"/>
  <c r="C78" i="16"/>
  <c r="C24" i="16"/>
  <c r="C25" i="16"/>
  <c r="C26" i="16"/>
  <c r="C27" i="16"/>
  <c r="C28" i="16"/>
  <c r="C29" i="16"/>
  <c r="C30" i="16"/>
  <c r="C31" i="16"/>
  <c r="C32" i="16"/>
  <c r="C33" i="16"/>
  <c r="C34" i="16"/>
  <c r="C15" i="16"/>
  <c r="C16" i="16"/>
  <c r="C17" i="16"/>
  <c r="C18" i="16"/>
  <c r="C268" i="16"/>
  <c r="C267" i="16"/>
  <c r="C266" i="16"/>
  <c r="C265" i="16"/>
  <c r="C264" i="16"/>
  <c r="C261" i="16"/>
  <c r="C259" i="16"/>
  <c r="C257" i="16"/>
  <c r="C256" i="16"/>
  <c r="C255" i="16"/>
  <c r="C254" i="16"/>
  <c r="C253" i="16"/>
  <c r="C250" i="16"/>
  <c r="C249" i="16"/>
  <c r="C248" i="16"/>
  <c r="C247" i="16"/>
  <c r="C246" i="16"/>
  <c r="C245" i="16"/>
  <c r="C243" i="16"/>
  <c r="C242" i="16"/>
  <c r="C241" i="16"/>
  <c r="C239" i="16"/>
  <c r="C238" i="16"/>
  <c r="C237" i="16"/>
  <c r="C236" i="16"/>
  <c r="C233" i="16"/>
  <c r="C232" i="16"/>
  <c r="C231" i="16"/>
  <c r="C229" i="16"/>
  <c r="C227" i="16"/>
  <c r="C226" i="16"/>
  <c r="C225" i="16"/>
  <c r="C224" i="16"/>
  <c r="C223" i="16"/>
  <c r="C222" i="16"/>
  <c r="C221" i="16"/>
  <c r="C220" i="16"/>
  <c r="C219" i="16"/>
  <c r="C218" i="16"/>
  <c r="C217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6" i="16"/>
  <c r="C195" i="16"/>
  <c r="C194" i="16"/>
  <c r="C189" i="16"/>
  <c r="C188" i="16"/>
  <c r="C187" i="16"/>
  <c r="C186" i="16"/>
  <c r="C184" i="16"/>
  <c r="C183" i="16"/>
  <c r="C182" i="16"/>
  <c r="C181" i="16"/>
  <c r="C180" i="16"/>
  <c r="C179" i="16"/>
  <c r="C178" i="16"/>
  <c r="C176" i="16"/>
  <c r="C175" i="16"/>
  <c r="C174" i="16"/>
  <c r="C173" i="16"/>
  <c r="C172" i="16"/>
  <c r="C166" i="16"/>
  <c r="C165" i="16"/>
  <c r="C164" i="16"/>
  <c r="C163" i="16"/>
  <c r="C162" i="16"/>
  <c r="C161" i="16"/>
  <c r="C160" i="16"/>
  <c r="C148" i="16"/>
  <c r="C147" i="16"/>
  <c r="C146" i="16"/>
  <c r="C145" i="16"/>
  <c r="C144" i="16"/>
  <c r="C139" i="16"/>
  <c r="C137" i="16"/>
  <c r="C136" i="16"/>
  <c r="C135" i="16"/>
  <c r="C134" i="16"/>
  <c r="C133" i="16"/>
  <c r="C132" i="16"/>
  <c r="C131" i="16"/>
  <c r="C130" i="16"/>
  <c r="C129" i="16"/>
  <c r="C127" i="16"/>
  <c r="F124" i="16"/>
  <c r="C124" i="16"/>
  <c r="F123" i="16"/>
  <c r="C123" i="16"/>
  <c r="F122" i="16"/>
  <c r="C122" i="16"/>
  <c r="F121" i="16"/>
  <c r="C121" i="16"/>
  <c r="F118" i="16"/>
  <c r="F117" i="16"/>
  <c r="F116" i="16"/>
  <c r="C114" i="16"/>
  <c r="C113" i="16"/>
  <c r="C112" i="16"/>
  <c r="C111" i="16"/>
  <c r="C110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7" i="16"/>
  <c r="C86" i="16"/>
  <c r="C85" i="16"/>
  <c r="C84" i="16"/>
  <c r="C83" i="16"/>
  <c r="C82" i="16"/>
  <c r="C81" i="16"/>
  <c r="C80" i="16"/>
  <c r="C70" i="16"/>
  <c r="F69" i="16"/>
  <c r="C69" i="16"/>
  <c r="F68" i="16"/>
  <c r="C68" i="16"/>
  <c r="F66" i="16"/>
  <c r="C66" i="16"/>
  <c r="F65" i="16"/>
  <c r="C65" i="16"/>
  <c r="C63" i="16"/>
  <c r="C62" i="16"/>
  <c r="C61" i="16"/>
  <c r="C60" i="16"/>
  <c r="C59" i="16"/>
  <c r="C58" i="16"/>
  <c r="C57" i="16"/>
  <c r="C56" i="16"/>
  <c r="C55" i="16"/>
  <c r="C54" i="16"/>
  <c r="C51" i="16"/>
  <c r="C50" i="16"/>
  <c r="C49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23" i="16"/>
  <c r="C22" i="16"/>
  <c r="C20" i="16"/>
  <c r="C19" i="16"/>
  <c r="C14" i="16"/>
  <c r="C13" i="16"/>
  <c r="C12" i="16"/>
  <c r="C11" i="16"/>
  <c r="C10" i="16"/>
  <c r="C5" i="16"/>
  <c r="C4" i="16"/>
  <c r="C3" i="16"/>
  <c r="AA20" i="5"/>
  <c r="F20" i="5" s="1"/>
  <c r="Z20" i="5"/>
  <c r="AA19" i="5"/>
  <c r="Z19" i="5"/>
  <c r="E19" i="5" s="1"/>
  <c r="AA18" i="5"/>
  <c r="Z18" i="5"/>
  <c r="E18" i="5" s="1"/>
  <c r="AA17" i="5"/>
  <c r="F17" i="5" s="1"/>
  <c r="AA14" i="5"/>
  <c r="AA15" i="5"/>
  <c r="AA12" i="5"/>
  <c r="F12" i="5" s="1"/>
  <c r="AA10" i="5"/>
  <c r="AA8" i="5"/>
  <c r="Z8" i="5"/>
  <c r="AA7" i="5"/>
  <c r="Z7" i="5"/>
  <c r="AA6" i="5"/>
  <c r="Z6" i="5"/>
  <c r="E6" i="5" s="1"/>
  <c r="E8" i="5"/>
  <c r="E9" i="5"/>
  <c r="F9" i="5"/>
  <c r="E10" i="5"/>
  <c r="F10" i="5"/>
  <c r="E11" i="5"/>
  <c r="F11" i="5"/>
  <c r="E12" i="5"/>
  <c r="E13" i="5"/>
  <c r="F13" i="5"/>
  <c r="E14" i="5"/>
  <c r="F14" i="5"/>
  <c r="E15" i="5"/>
  <c r="E16" i="5"/>
  <c r="F16" i="5"/>
  <c r="E17" i="5"/>
  <c r="F18" i="5"/>
  <c r="F21" i="5"/>
  <c r="E24" i="5"/>
  <c r="E25" i="5"/>
  <c r="E27" i="5"/>
  <c r="E28" i="5"/>
  <c r="E29" i="5"/>
  <c r="F30" i="5"/>
  <c r="E31" i="5"/>
  <c r="F32" i="5"/>
  <c r="E33" i="5"/>
  <c r="E34" i="5"/>
  <c r="F36" i="5"/>
  <c r="E37" i="5"/>
  <c r="E38" i="5"/>
  <c r="F38" i="5"/>
  <c r="E39" i="5"/>
  <c r="F40" i="5"/>
  <c r="E43" i="5"/>
  <c r="F43" i="5"/>
  <c r="F44" i="5"/>
  <c r="E45" i="5"/>
  <c r="F45" i="5"/>
  <c r="E46" i="5"/>
  <c r="C42" i="15"/>
  <c r="C34" i="15"/>
  <c r="C20" i="15"/>
  <c r="C21" i="15"/>
  <c r="C22" i="15"/>
  <c r="C23" i="15"/>
  <c r="C25" i="15"/>
  <c r="C26" i="15"/>
  <c r="C27" i="15"/>
  <c r="C28" i="15"/>
  <c r="C19" i="15"/>
  <c r="C17" i="15"/>
  <c r="C10" i="15"/>
  <c r="C11" i="15"/>
  <c r="C12" i="15"/>
  <c r="C13" i="15"/>
  <c r="C6" i="15"/>
  <c r="C8" i="15"/>
  <c r="C9" i="15"/>
  <c r="C15" i="15"/>
  <c r="C16" i="15"/>
  <c r="C30" i="15"/>
  <c r="C31" i="15"/>
  <c r="C32" i="15"/>
  <c r="C36" i="15"/>
  <c r="C37" i="15"/>
  <c r="C38" i="15"/>
  <c r="C40" i="15"/>
  <c r="C41" i="15"/>
  <c r="C43" i="15"/>
  <c r="C45" i="15"/>
  <c r="C46" i="15"/>
  <c r="C47" i="15"/>
  <c r="C49" i="15"/>
  <c r="C50" i="15"/>
  <c r="C51" i="15"/>
  <c r="C53" i="15"/>
  <c r="C55" i="15"/>
  <c r="C57" i="15"/>
  <c r="C59" i="15"/>
  <c r="C4" i="15"/>
  <c r="F19" i="5" l="1"/>
  <c r="F8" i="5"/>
  <c r="F6" i="5"/>
  <c r="F41" i="5"/>
  <c r="F37" i="5"/>
  <c r="F34" i="5"/>
  <c r="F27" i="5"/>
  <c r="F22" i="5"/>
  <c r="E21" i="5"/>
  <c r="Y45" i="5"/>
  <c r="X45" i="5"/>
  <c r="Y42" i="5"/>
  <c r="X42" i="5"/>
  <c r="Y41" i="5"/>
  <c r="X41" i="5"/>
  <c r="Y39" i="5"/>
  <c r="X39" i="5"/>
  <c r="Y37" i="5"/>
  <c r="X37" i="5"/>
  <c r="Y36" i="5"/>
  <c r="X36" i="5"/>
  <c r="Y35" i="5"/>
  <c r="X35" i="5"/>
  <c r="Y34" i="5"/>
  <c r="X34" i="5"/>
  <c r="Y33" i="5"/>
  <c r="X33" i="5"/>
  <c r="Y32" i="5"/>
  <c r="X32" i="5"/>
  <c r="Y31" i="5"/>
  <c r="X31" i="5"/>
  <c r="X30" i="5"/>
  <c r="Y29" i="5"/>
  <c r="Y28" i="5"/>
  <c r="X28" i="5"/>
  <c r="X29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C198" i="14"/>
  <c r="C199" i="14"/>
  <c r="C176" i="14"/>
  <c r="C177" i="14"/>
  <c r="C136" i="14"/>
  <c r="C137" i="14"/>
  <c r="C138" i="14"/>
  <c r="C130" i="14"/>
  <c r="F88" i="14"/>
  <c r="F87" i="14"/>
  <c r="F86" i="14"/>
  <c r="C209" i="14"/>
  <c r="C208" i="14"/>
  <c r="C207" i="14"/>
  <c r="C206" i="14"/>
  <c r="C205" i="14"/>
  <c r="C203" i="14"/>
  <c r="C201" i="14"/>
  <c r="C197" i="14"/>
  <c r="C196" i="14"/>
  <c r="C195" i="14"/>
  <c r="C194" i="14"/>
  <c r="C193" i="14"/>
  <c r="C192" i="14"/>
  <c r="C191" i="14"/>
  <c r="C190" i="14"/>
  <c r="C189" i="14"/>
  <c r="C187" i="14"/>
  <c r="C186" i="14"/>
  <c r="C185" i="14"/>
  <c r="C183" i="14"/>
  <c r="C182" i="14"/>
  <c r="C181" i="14"/>
  <c r="C180" i="14"/>
  <c r="C175" i="14"/>
  <c r="C173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6" i="14"/>
  <c r="C145" i="14"/>
  <c r="C144" i="14"/>
  <c r="C143" i="14"/>
  <c r="C142" i="14"/>
  <c r="C141" i="14"/>
  <c r="C140" i="14"/>
  <c r="C135" i="14"/>
  <c r="C134" i="14"/>
  <c r="C133" i="14"/>
  <c r="C132" i="14"/>
  <c r="C129" i="14"/>
  <c r="C128" i="14"/>
  <c r="C127" i="14"/>
  <c r="C126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1" i="14"/>
  <c r="C110" i="14"/>
  <c r="C108" i="14"/>
  <c r="C107" i="14"/>
  <c r="C106" i="14"/>
  <c r="C105" i="14"/>
  <c r="C104" i="14"/>
  <c r="C103" i="14"/>
  <c r="C102" i="14"/>
  <c r="C101" i="14"/>
  <c r="C100" i="14"/>
  <c r="C99" i="14"/>
  <c r="C98" i="14"/>
  <c r="C96" i="14"/>
  <c r="F94" i="14"/>
  <c r="C94" i="14"/>
  <c r="F93" i="14"/>
  <c r="C93" i="14"/>
  <c r="F92" i="14"/>
  <c r="C92" i="14"/>
  <c r="F91" i="14"/>
  <c r="C91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3" i="14"/>
  <c r="C62" i="14"/>
  <c r="C61" i="14"/>
  <c r="C60" i="14"/>
  <c r="C59" i="14"/>
  <c r="C58" i="14"/>
  <c r="C57" i="14"/>
  <c r="C56" i="14"/>
  <c r="C54" i="14"/>
  <c r="F53" i="14"/>
  <c r="C53" i="14"/>
  <c r="F52" i="14"/>
  <c r="C52" i="14"/>
  <c r="F51" i="14"/>
  <c r="C51" i="14"/>
  <c r="F50" i="14"/>
  <c r="C50" i="14"/>
  <c r="C48" i="14"/>
  <c r="C47" i="14"/>
  <c r="C46" i="14"/>
  <c r="C45" i="14"/>
  <c r="C44" i="14"/>
  <c r="C43" i="14"/>
  <c r="C42" i="14"/>
  <c r="C41" i="14"/>
  <c r="C40" i="14"/>
  <c r="C39" i="14"/>
  <c r="C36" i="14"/>
  <c r="C35" i="14"/>
  <c r="C34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6" i="14"/>
  <c r="C15" i="14"/>
  <c r="C14" i="14"/>
  <c r="C13" i="14"/>
  <c r="C12" i="14"/>
  <c r="C11" i="14"/>
  <c r="C10" i="14"/>
  <c r="C5" i="14"/>
  <c r="C4" i="14"/>
  <c r="C3" i="14"/>
  <c r="Y20" i="5"/>
  <c r="Y19" i="5"/>
  <c r="X19" i="5"/>
  <c r="Y18" i="5"/>
  <c r="X18" i="5"/>
  <c r="Y11" i="5"/>
  <c r="Y10" i="5"/>
  <c r="Y7" i="5"/>
  <c r="Y8" i="5"/>
  <c r="X8" i="5"/>
  <c r="C3" i="13"/>
  <c r="C5" i="13"/>
  <c r="C6" i="13"/>
  <c r="C7" i="13"/>
  <c r="C8" i="13"/>
  <c r="C9" i="13"/>
  <c r="C11" i="13"/>
  <c r="C13" i="13"/>
  <c r="C15" i="13"/>
  <c r="C16" i="13"/>
  <c r="C17" i="13"/>
  <c r="C18" i="13"/>
  <c r="C23" i="13"/>
  <c r="C24" i="13"/>
  <c r="C25" i="13"/>
  <c r="C26" i="13"/>
  <c r="C27" i="13"/>
  <c r="C28" i="13"/>
  <c r="C29" i="13"/>
  <c r="C30" i="13"/>
  <c r="C31" i="13"/>
  <c r="V46" i="5"/>
  <c r="V37" i="5"/>
  <c r="V33" i="5"/>
  <c r="W32" i="5"/>
  <c r="V29" i="5"/>
  <c r="C297" i="12"/>
  <c r="C298" i="12"/>
  <c r="C299" i="12"/>
  <c r="C300" i="12"/>
  <c r="C301" i="12"/>
  <c r="C302" i="12"/>
  <c r="C288" i="12"/>
  <c r="C289" i="12"/>
  <c r="C290" i="12"/>
  <c r="C291" i="12"/>
  <c r="C292" i="12"/>
  <c r="C282" i="12"/>
  <c r="C283" i="12"/>
  <c r="C284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19" i="12"/>
  <c r="W36" i="5" s="1"/>
  <c r="C220" i="12"/>
  <c r="C221" i="12"/>
  <c r="C222" i="12"/>
  <c r="C223" i="12"/>
  <c r="C224" i="12"/>
  <c r="C225" i="12"/>
  <c r="C226" i="12"/>
  <c r="C213" i="12"/>
  <c r="C214" i="12"/>
  <c r="C208" i="12"/>
  <c r="C209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181" i="12"/>
  <c r="C182" i="12"/>
  <c r="C183" i="12"/>
  <c r="C180" i="12"/>
  <c r="V32" i="5" s="1"/>
  <c r="C178" i="12"/>
  <c r="C172" i="12"/>
  <c r="C173" i="12"/>
  <c r="C174" i="12"/>
  <c r="C175" i="12"/>
  <c r="C176" i="12"/>
  <c r="C177" i="12"/>
  <c r="C166" i="12"/>
  <c r="C167" i="12"/>
  <c r="C168" i="12"/>
  <c r="C169" i="12"/>
  <c r="C170" i="12"/>
  <c r="C171" i="12"/>
  <c r="C165" i="12"/>
  <c r="W31" i="5" s="1"/>
  <c r="C163" i="12"/>
  <c r="F149" i="12"/>
  <c r="F150" i="12"/>
  <c r="F151" i="12"/>
  <c r="F152" i="12"/>
  <c r="F153" i="12"/>
  <c r="F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48" i="12"/>
  <c r="W29" i="5" s="1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08" i="12"/>
  <c r="C109" i="12"/>
  <c r="C110" i="12"/>
  <c r="C111" i="12"/>
  <c r="C112" i="12"/>
  <c r="C113" i="12"/>
  <c r="C114" i="12"/>
  <c r="W27" i="5" s="1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07" i="12"/>
  <c r="V27" i="5" s="1"/>
  <c r="C95" i="12"/>
  <c r="C96" i="12"/>
  <c r="C97" i="12"/>
  <c r="C98" i="12"/>
  <c r="C99" i="12"/>
  <c r="C100" i="12"/>
  <c r="C101" i="12"/>
  <c r="C102" i="12"/>
  <c r="C103" i="12"/>
  <c r="C104" i="12"/>
  <c r="C105" i="12"/>
  <c r="C94" i="12"/>
  <c r="W26" i="5" s="1"/>
  <c r="F85" i="12"/>
  <c r="F86" i="12"/>
  <c r="F87" i="12"/>
  <c r="F88" i="12"/>
  <c r="F84" i="12"/>
  <c r="V25" i="5" s="1"/>
  <c r="C85" i="12"/>
  <c r="C86" i="12"/>
  <c r="C87" i="12"/>
  <c r="C88" i="12"/>
  <c r="C89" i="12"/>
  <c r="C90" i="12"/>
  <c r="C91" i="12"/>
  <c r="C92" i="12"/>
  <c r="C84" i="12"/>
  <c r="W25" i="5" s="1"/>
  <c r="C76" i="12"/>
  <c r="C77" i="12"/>
  <c r="C78" i="12"/>
  <c r="C79" i="12"/>
  <c r="C80" i="12"/>
  <c r="C81" i="12"/>
  <c r="C67" i="12"/>
  <c r="V24" i="5" s="1"/>
  <c r="C68" i="12"/>
  <c r="C69" i="12"/>
  <c r="C70" i="12"/>
  <c r="C71" i="12"/>
  <c r="C72" i="12"/>
  <c r="W24" i="5" s="1"/>
  <c r="C73" i="12"/>
  <c r="C74" i="12"/>
  <c r="C75" i="12"/>
  <c r="C82" i="12"/>
  <c r="C63" i="12"/>
  <c r="C64" i="12"/>
  <c r="C62" i="12"/>
  <c r="V23" i="5" s="1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33" i="12"/>
  <c r="C32" i="12"/>
  <c r="C30" i="12"/>
  <c r="C31" i="12"/>
  <c r="W22" i="5" s="1"/>
  <c r="C11" i="12"/>
  <c r="C5" i="12"/>
  <c r="C10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185" i="12"/>
  <c r="W33" i="5" s="1"/>
  <c r="C186" i="12"/>
  <c r="C206" i="12"/>
  <c r="W34" i="5" s="1"/>
  <c r="C207" i="12"/>
  <c r="C211" i="12"/>
  <c r="W35" i="5" s="1"/>
  <c r="C212" i="12"/>
  <c r="C216" i="12"/>
  <c r="V36" i="5" s="1"/>
  <c r="C217" i="12"/>
  <c r="C218" i="12"/>
  <c r="C228" i="12"/>
  <c r="W37" i="5" s="1"/>
  <c r="C229" i="12"/>
  <c r="C230" i="12"/>
  <c r="C231" i="12"/>
  <c r="C277" i="12"/>
  <c r="C279" i="12"/>
  <c r="C281" i="12"/>
  <c r="W40" i="5" s="1"/>
  <c r="C286" i="12"/>
  <c r="W41" i="5" s="1"/>
  <c r="C287" i="12"/>
  <c r="C294" i="12"/>
  <c r="V42" i="5" s="1"/>
  <c r="C295" i="12"/>
  <c r="C296" i="12"/>
  <c r="W42" i="5" s="1"/>
  <c r="C304" i="12"/>
  <c r="C306" i="12"/>
  <c r="C308" i="12"/>
  <c r="W45" i="5" s="1"/>
  <c r="C309" i="12"/>
  <c r="C310" i="12"/>
  <c r="C311" i="12"/>
  <c r="W46" i="5" s="1"/>
  <c r="C312" i="12"/>
  <c r="C4" i="12"/>
  <c r="C3" i="12"/>
  <c r="W21" i="5" s="1"/>
  <c r="K45" i="5" l="1"/>
  <c r="W23" i="5"/>
  <c r="V21" i="5"/>
  <c r="V30" i="5"/>
  <c r="V34" i="5"/>
  <c r="V40" i="5"/>
  <c r="V45" i="5"/>
  <c r="V22" i="5"/>
  <c r="V26" i="5"/>
  <c r="V31" i="5"/>
  <c r="V35" i="5"/>
  <c r="V41" i="5"/>
  <c r="J45" i="5"/>
  <c r="B4" i="8"/>
  <c r="B3" i="8"/>
  <c r="F3" i="8"/>
  <c r="J17" i="5"/>
  <c r="K17" i="5"/>
  <c r="J23" i="5"/>
  <c r="K23" i="5"/>
  <c r="J28" i="5"/>
  <c r="K28" i="5"/>
  <c r="J30" i="5"/>
  <c r="K30" i="5"/>
  <c r="J38" i="5"/>
  <c r="L38" i="5" s="1"/>
  <c r="K38" i="5"/>
  <c r="J39" i="5"/>
  <c r="K39" i="5"/>
  <c r="J43" i="5"/>
  <c r="L43" i="5" s="1"/>
  <c r="K43" i="5"/>
  <c r="J44" i="5"/>
  <c r="L44" i="5" s="1"/>
  <c r="K44" i="5"/>
  <c r="L45" i="5" l="1"/>
  <c r="L28" i="5"/>
  <c r="G45" i="5"/>
  <c r="L30" i="5"/>
  <c r="L23" i="5"/>
  <c r="L39" i="5"/>
  <c r="L17" i="5"/>
  <c r="D38" i="5" l="1"/>
  <c r="D43" i="5"/>
  <c r="V18" i="5" l="1"/>
  <c r="V11" i="5"/>
  <c r="V6" i="5"/>
  <c r="C35" i="11"/>
  <c r="C77" i="11"/>
  <c r="C78" i="11"/>
  <c r="C70" i="11"/>
  <c r="C63" i="11"/>
  <c r="C64" i="11"/>
  <c r="C56" i="11"/>
  <c r="C57" i="11"/>
  <c r="C5" i="11"/>
  <c r="C6" i="11"/>
  <c r="C7" i="11"/>
  <c r="C8" i="11"/>
  <c r="C9" i="11"/>
  <c r="C50" i="11"/>
  <c r="C44" i="11"/>
  <c r="C45" i="11"/>
  <c r="C46" i="11"/>
  <c r="C47" i="11"/>
  <c r="C104" i="11"/>
  <c r="C103" i="11"/>
  <c r="C102" i="11"/>
  <c r="C101" i="11"/>
  <c r="C100" i="11"/>
  <c r="C10" i="11"/>
  <c r="W7" i="5" s="1"/>
  <c r="C11" i="11"/>
  <c r="C12" i="11"/>
  <c r="C13" i="11"/>
  <c r="C14" i="11"/>
  <c r="C15" i="11"/>
  <c r="C16" i="11"/>
  <c r="W8" i="5" s="1"/>
  <c r="C17" i="11"/>
  <c r="C18" i="11"/>
  <c r="C19" i="11"/>
  <c r="C20" i="11"/>
  <c r="C21" i="11"/>
  <c r="C22" i="11"/>
  <c r="C23" i="11"/>
  <c r="W10" i="5" s="1"/>
  <c r="C24" i="11"/>
  <c r="C25" i="11"/>
  <c r="W11" i="5" s="1"/>
  <c r="C26" i="11"/>
  <c r="C27" i="11"/>
  <c r="C28" i="11"/>
  <c r="C29" i="11"/>
  <c r="C30" i="11"/>
  <c r="C31" i="11"/>
  <c r="C32" i="11"/>
  <c r="C33" i="11"/>
  <c r="C34" i="11"/>
  <c r="W16" i="5" s="1"/>
  <c r="C36" i="11"/>
  <c r="C37" i="11"/>
  <c r="C38" i="11"/>
  <c r="W18" i="5" s="1"/>
  <c r="C39" i="11"/>
  <c r="C40" i="11"/>
  <c r="C41" i="11"/>
  <c r="C42" i="11"/>
  <c r="C43" i="11"/>
  <c r="W19" i="5" s="1"/>
  <c r="C48" i="11"/>
  <c r="C49" i="11"/>
  <c r="C51" i="11"/>
  <c r="C52" i="11"/>
  <c r="C53" i="11"/>
  <c r="C54" i="11"/>
  <c r="C55" i="11"/>
  <c r="C58" i="11"/>
  <c r="C59" i="11"/>
  <c r="C60" i="11"/>
  <c r="C61" i="11"/>
  <c r="C62" i="11"/>
  <c r="C65" i="11"/>
  <c r="C66" i="11"/>
  <c r="C67" i="11"/>
  <c r="V10" i="5" s="1"/>
  <c r="C68" i="11"/>
  <c r="C69" i="11"/>
  <c r="C71" i="11"/>
  <c r="C72" i="11"/>
  <c r="C73" i="11"/>
  <c r="C74" i="11"/>
  <c r="W12" i="5" s="1"/>
  <c r="C75" i="11"/>
  <c r="C76" i="11"/>
  <c r="C79" i="11"/>
  <c r="C80" i="11"/>
  <c r="C81" i="11"/>
  <c r="W15" i="5" s="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W20" i="5" s="1"/>
  <c r="C97" i="11"/>
  <c r="C98" i="11"/>
  <c r="C99" i="11"/>
  <c r="C4" i="11"/>
  <c r="W6" i="5" s="1"/>
  <c r="V7" i="5" l="1"/>
  <c r="V12" i="5"/>
  <c r="V19" i="5"/>
  <c r="V8" i="5"/>
  <c r="V15" i="5"/>
  <c r="V20" i="5"/>
  <c r="V16" i="5"/>
  <c r="U46" i="5"/>
  <c r="T46" i="5"/>
  <c r="U42" i="5"/>
  <c r="T42" i="5"/>
  <c r="U41" i="5"/>
  <c r="T41" i="5"/>
  <c r="U40" i="5"/>
  <c r="T40" i="5"/>
  <c r="U37" i="5"/>
  <c r="T37" i="5"/>
  <c r="U36" i="5"/>
  <c r="T36" i="5"/>
  <c r="U34" i="5"/>
  <c r="T34" i="5"/>
  <c r="U33" i="5"/>
  <c r="T33" i="5"/>
  <c r="U32" i="5"/>
  <c r="T32" i="5"/>
  <c r="U31" i="5"/>
  <c r="T31" i="5"/>
  <c r="U29" i="5"/>
  <c r="T29" i="5"/>
  <c r="U27" i="5"/>
  <c r="T27" i="5"/>
  <c r="U26" i="5"/>
  <c r="T26" i="5"/>
  <c r="U25" i="5"/>
  <c r="T25" i="5"/>
  <c r="U24" i="5"/>
  <c r="T24" i="5"/>
  <c r="U22" i="5"/>
  <c r="T22" i="5"/>
  <c r="U21" i="5"/>
  <c r="T21" i="5"/>
  <c r="U20" i="5"/>
  <c r="T20" i="5"/>
  <c r="J20" i="5" s="1"/>
  <c r="U19" i="5"/>
  <c r="T19" i="5"/>
  <c r="J19" i="5" s="1"/>
  <c r="U18" i="5"/>
  <c r="T18" i="5"/>
  <c r="J18" i="5" s="1"/>
  <c r="U16" i="5"/>
  <c r="T16" i="5"/>
  <c r="U15" i="5"/>
  <c r="T15" i="5"/>
  <c r="J15" i="5" s="1"/>
  <c r="U14" i="5"/>
  <c r="T14" i="5"/>
  <c r="J14" i="5" s="1"/>
  <c r="U13" i="5"/>
  <c r="T13" i="5"/>
  <c r="J13" i="5" s="1"/>
  <c r="U12" i="5"/>
  <c r="T12" i="5"/>
  <c r="J12" i="5" s="1"/>
  <c r="U11" i="5"/>
  <c r="T11" i="5"/>
  <c r="J11" i="5" s="1"/>
  <c r="U10" i="5"/>
  <c r="T10" i="5"/>
  <c r="J10" i="5" s="1"/>
  <c r="U9" i="5"/>
  <c r="T9" i="5"/>
  <c r="J9" i="5" s="1"/>
  <c r="U8" i="5"/>
  <c r="T8" i="5"/>
  <c r="J8" i="5" s="1"/>
  <c r="U7" i="5"/>
  <c r="T7" i="5"/>
  <c r="J7" i="5" s="1"/>
  <c r="U6" i="5"/>
  <c r="T6" i="5"/>
  <c r="J6" i="5" s="1"/>
  <c r="J16" i="5" l="1"/>
  <c r="K7" i="5"/>
  <c r="L7" i="5" s="1"/>
  <c r="K11" i="5"/>
  <c r="L11" i="5" s="1"/>
  <c r="K15" i="5"/>
  <c r="L15" i="5" s="1"/>
  <c r="K20" i="5"/>
  <c r="L20" i="5" s="1"/>
  <c r="K6" i="5"/>
  <c r="L16" i="5"/>
  <c r="K8" i="5"/>
  <c r="L8" i="5" s="1"/>
  <c r="K12" i="5"/>
  <c r="L12" i="5" s="1"/>
  <c r="K16" i="5"/>
  <c r="K19" i="5"/>
  <c r="L19" i="5" s="1"/>
  <c r="L9" i="5"/>
  <c r="K10" i="5"/>
  <c r="L10" i="5" s="1"/>
  <c r="K9" i="5"/>
  <c r="K13" i="5"/>
  <c r="L13" i="5" s="1"/>
  <c r="K18" i="5"/>
  <c r="L18" i="5" s="1"/>
  <c r="K14" i="5"/>
  <c r="L14" i="5" s="1"/>
  <c r="L6" i="5"/>
  <c r="S46" i="5"/>
  <c r="R46" i="5"/>
  <c r="S42" i="5"/>
  <c r="R42" i="5"/>
  <c r="S41" i="5"/>
  <c r="R41" i="5"/>
  <c r="S40" i="5"/>
  <c r="R40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29" i="5"/>
  <c r="R29" i="5"/>
  <c r="S27" i="5"/>
  <c r="R27" i="5"/>
  <c r="S26" i="5"/>
  <c r="R26" i="5"/>
  <c r="S25" i="5"/>
  <c r="R25" i="5"/>
  <c r="S24" i="5"/>
  <c r="R24" i="5"/>
  <c r="S22" i="5"/>
  <c r="R22" i="5"/>
  <c r="S21" i="5"/>
  <c r="R21" i="5"/>
  <c r="K21" i="5" l="1"/>
  <c r="K32" i="5"/>
  <c r="J27" i="5"/>
  <c r="K22" i="5"/>
  <c r="K27" i="5"/>
  <c r="K33" i="5"/>
  <c r="K37" i="5"/>
  <c r="K46" i="5"/>
  <c r="K42" i="5"/>
  <c r="J33" i="5"/>
  <c r="J46" i="5"/>
  <c r="J24" i="5"/>
  <c r="K40" i="5"/>
  <c r="J25" i="5"/>
  <c r="J31" i="5"/>
  <c r="J35" i="5"/>
  <c r="J41" i="5"/>
  <c r="K36" i="5"/>
  <c r="J34" i="5"/>
  <c r="K29" i="5"/>
  <c r="K31" i="5"/>
  <c r="K35" i="5"/>
  <c r="K41" i="5"/>
  <c r="K26" i="5"/>
  <c r="J22" i="5"/>
  <c r="J37" i="5"/>
  <c r="J29" i="5"/>
  <c r="J40" i="5"/>
  <c r="K24" i="5"/>
  <c r="K34" i="5"/>
  <c r="K25" i="5"/>
  <c r="J21" i="5"/>
  <c r="J26" i="5"/>
  <c r="J32" i="5"/>
  <c r="J36" i="5"/>
  <c r="J42" i="5"/>
  <c r="G32" i="5" l="1"/>
  <c r="H45" i="5"/>
  <c r="L40" i="5"/>
  <c r="L37" i="5"/>
  <c r="L36" i="5"/>
  <c r="G35" i="5"/>
  <c r="L33" i="5"/>
  <c r="L29" i="5"/>
  <c r="L26" i="5"/>
  <c r="L22" i="5"/>
  <c r="L21" i="5"/>
  <c r="L35" i="5"/>
  <c r="L34" i="5"/>
  <c r="L24" i="5"/>
  <c r="L25" i="5"/>
  <c r="L31" i="5"/>
  <c r="L27" i="5"/>
  <c r="M45" i="5" s="1"/>
  <c r="L42" i="5"/>
  <c r="L46" i="5"/>
  <c r="L32" i="5"/>
  <c r="L41" i="5"/>
  <c r="G13" i="5"/>
  <c r="M42" i="5" l="1"/>
  <c r="M32" i="5"/>
  <c r="M46" i="5"/>
  <c r="M40" i="5"/>
  <c r="M36" i="5"/>
  <c r="M37" i="5"/>
  <c r="M25" i="5"/>
  <c r="M35" i="5"/>
  <c r="M22" i="5"/>
  <c r="M33" i="5"/>
  <c r="M26" i="5"/>
  <c r="M29" i="5"/>
  <c r="M31" i="5"/>
  <c r="M17" i="5"/>
  <c r="M27" i="5"/>
  <c r="M43" i="5"/>
  <c r="M38" i="5"/>
  <c r="M28" i="5"/>
  <c r="M44" i="5"/>
  <c r="M30" i="5"/>
  <c r="M39" i="5"/>
  <c r="M23" i="5"/>
  <c r="M8" i="5"/>
  <c r="M11" i="5"/>
  <c r="M20" i="5"/>
  <c r="M18" i="5"/>
  <c r="M14" i="5"/>
  <c r="M19" i="5"/>
  <c r="M7" i="5"/>
  <c r="M12" i="5"/>
  <c r="M9" i="5"/>
  <c r="M6" i="5"/>
  <c r="M13" i="5"/>
  <c r="M15" i="5"/>
  <c r="M16" i="5"/>
  <c r="M10" i="5"/>
  <c r="M24" i="5"/>
  <c r="M41" i="5"/>
  <c r="M21" i="5"/>
  <c r="M34" i="5"/>
  <c r="G34" i="5"/>
  <c r="G33" i="5"/>
  <c r="G6" i="5" l="1"/>
  <c r="G17" i="5"/>
  <c r="G14" i="5"/>
  <c r="G12" i="5"/>
  <c r="H35" i="5" l="1"/>
  <c r="H32" i="5"/>
  <c r="H13" i="5"/>
  <c r="H34" i="5"/>
  <c r="H33" i="5"/>
  <c r="H14" i="5"/>
  <c r="H6" i="5"/>
  <c r="H12" i="5"/>
  <c r="H17" i="5"/>
  <c r="G40" i="5"/>
  <c r="G46" i="5"/>
  <c r="G25" i="5"/>
  <c r="G43" i="5"/>
  <c r="G11" i="5"/>
  <c r="G15" i="5"/>
  <c r="G38" i="5"/>
  <c r="G8" i="5"/>
  <c r="G44" i="5"/>
  <c r="G28" i="5"/>
  <c r="G18" i="5"/>
  <c r="G7" i="5"/>
  <c r="G9" i="5"/>
  <c r="G24" i="5"/>
  <c r="G20" i="5"/>
  <c r="G42" i="5"/>
  <c r="G41" i="5"/>
  <c r="G37" i="5"/>
  <c r="G36" i="5"/>
  <c r="G31" i="5"/>
  <c r="G29" i="5"/>
  <c r="H27" i="5"/>
  <c r="H30" i="5"/>
  <c r="H46" i="5"/>
  <c r="H29" i="5"/>
  <c r="H23" i="5"/>
  <c r="H38" i="5"/>
  <c r="H36" i="5"/>
  <c r="H16" i="5"/>
  <c r="H43" i="5"/>
  <c r="H11" i="5"/>
  <c r="H40" i="5"/>
  <c r="G26" i="5"/>
  <c r="H21" i="5"/>
  <c r="H18" i="5"/>
  <c r="H8" i="5"/>
  <c r="H44" i="5"/>
  <c r="H42" i="5"/>
  <c r="H31" i="5"/>
  <c r="G27" i="5"/>
  <c r="H24" i="5"/>
  <c r="G16" i="5"/>
  <c r="G10" i="5"/>
  <c r="H7" i="5"/>
  <c r="G30" i="5"/>
  <c r="H26" i="5"/>
  <c r="H20" i="5"/>
  <c r="H15" i="5"/>
  <c r="H9" i="5"/>
  <c r="G39" i="5"/>
  <c r="G19" i="5"/>
  <c r="H41" i="5"/>
  <c r="H39" i="5"/>
  <c r="H37" i="5"/>
  <c r="H28" i="5"/>
  <c r="G23" i="5"/>
  <c r="G22" i="5"/>
  <c r="G21" i="5"/>
  <c r="H19" i="5"/>
  <c r="H10" i="5"/>
  <c r="H22" i="5"/>
  <c r="H25" i="5"/>
  <c r="I14" i="5" l="1"/>
  <c r="I45" i="5"/>
  <c r="I29" i="5"/>
  <c r="I9" i="5"/>
  <c r="I11" i="5"/>
  <c r="I7" i="5"/>
  <c r="E9" i="7" s="1"/>
  <c r="F9" i="7" s="1"/>
  <c r="I43" i="5"/>
  <c r="C43" i="5" s="1"/>
  <c r="I31" i="5"/>
  <c r="I19" i="5"/>
  <c r="I30" i="5"/>
  <c r="I10" i="5"/>
  <c r="I12" i="5"/>
  <c r="I36" i="5"/>
  <c r="I18" i="5"/>
  <c r="I25" i="5"/>
  <c r="I21" i="5"/>
  <c r="I39" i="5"/>
  <c r="I16" i="5"/>
  <c r="I37" i="5"/>
  <c r="I28" i="5"/>
  <c r="I46" i="5"/>
  <c r="I22" i="5"/>
  <c r="I26" i="5"/>
  <c r="I41" i="5"/>
  <c r="I44" i="5"/>
  <c r="C44" i="5" s="1"/>
  <c r="D44" i="5" s="1"/>
  <c r="I40" i="5"/>
  <c r="I23" i="5"/>
  <c r="I27" i="5"/>
  <c r="I32" i="5"/>
  <c r="I35" i="5"/>
  <c r="I13" i="5"/>
  <c r="I34" i="5"/>
  <c r="I33" i="5"/>
  <c r="I42" i="5"/>
  <c r="I8" i="5"/>
  <c r="I20" i="5"/>
  <c r="I38" i="5"/>
  <c r="C38" i="5" s="1"/>
  <c r="I6" i="5"/>
  <c r="I24" i="5"/>
  <c r="I15" i="5"/>
  <c r="I17" i="5"/>
  <c r="C28" i="5" l="1"/>
  <c r="D28" i="5" s="1"/>
  <c r="E57" i="7"/>
  <c r="F57" i="7" s="1"/>
  <c r="C23" i="5"/>
  <c r="D23" i="5" s="1"/>
  <c r="E45" i="7"/>
  <c r="F45" i="7" s="1"/>
  <c r="C30" i="5"/>
  <c r="D30" i="5" s="1"/>
  <c r="E60" i="7"/>
  <c r="F60" i="7" s="1"/>
  <c r="C45" i="5"/>
  <c r="D45" i="5" s="1"/>
  <c r="E91" i="7"/>
  <c r="F91" i="7" s="1"/>
  <c r="C42" i="5"/>
  <c r="D42" i="5" s="1"/>
  <c r="E88" i="7"/>
  <c r="F88" i="7" s="1"/>
  <c r="E86" i="7"/>
  <c r="F86" i="7" s="1"/>
  <c r="E87" i="7"/>
  <c r="F87" i="7" s="1"/>
  <c r="C17" i="5"/>
  <c r="D17" i="5" s="1"/>
  <c r="E31" i="7"/>
  <c r="F31" i="7" s="1"/>
  <c r="E30" i="7"/>
  <c r="F30" i="7" s="1"/>
  <c r="C27" i="5"/>
  <c r="D27" i="5" s="1"/>
  <c r="E54" i="7"/>
  <c r="F54" i="7" s="1"/>
  <c r="E53" i="7"/>
  <c r="F53" i="7" s="1"/>
  <c r="E55" i="7"/>
  <c r="F55" i="7" s="1"/>
  <c r="E56" i="7"/>
  <c r="F56" i="7" s="1"/>
  <c r="C25" i="5"/>
  <c r="D25" i="5" s="1"/>
  <c r="E48" i="7"/>
  <c r="F48" i="7" s="1"/>
  <c r="E49" i="7"/>
  <c r="F49" i="7" s="1"/>
  <c r="C14" i="5"/>
  <c r="D14" i="5" s="1"/>
  <c r="E24" i="7"/>
  <c r="F24" i="7" s="1"/>
  <c r="E25" i="7"/>
  <c r="F25" i="7" s="1"/>
  <c r="C7" i="5"/>
  <c r="D7" i="5" s="1"/>
  <c r="E11" i="7"/>
  <c r="F11" i="7" s="1"/>
  <c r="E10" i="7"/>
  <c r="F10" i="7" s="1"/>
  <c r="E8" i="7"/>
  <c r="F8" i="7" s="1"/>
  <c r="C36" i="5"/>
  <c r="D36" i="5" s="1"/>
  <c r="E72" i="7"/>
  <c r="F72" i="7" s="1"/>
  <c r="E71" i="7"/>
  <c r="F71" i="7" s="1"/>
  <c r="E73" i="7"/>
  <c r="F73" i="7" s="1"/>
  <c r="C33" i="5"/>
  <c r="D33" i="5" s="1"/>
  <c r="E66" i="7"/>
  <c r="F66" i="7" s="1"/>
  <c r="E65" i="7"/>
  <c r="F65" i="7" s="1"/>
  <c r="C31" i="5"/>
  <c r="D31" i="5" s="1"/>
  <c r="E62" i="7"/>
  <c r="F62" i="7" s="1"/>
  <c r="E61" i="7"/>
  <c r="F61" i="7" s="1"/>
  <c r="C40" i="5"/>
  <c r="D40" i="5" s="1"/>
  <c r="E83" i="7"/>
  <c r="F83" i="7" s="1"/>
  <c r="E82" i="7"/>
  <c r="F82" i="7" s="1"/>
  <c r="C46" i="5"/>
  <c r="D46" i="5" s="1"/>
  <c r="E93" i="7"/>
  <c r="F93" i="7" s="1"/>
  <c r="E92" i="7"/>
  <c r="F92" i="7" s="1"/>
  <c r="C26" i="5"/>
  <c r="D26" i="5" s="1"/>
  <c r="E52" i="7"/>
  <c r="F52" i="7" s="1"/>
  <c r="E51" i="7"/>
  <c r="F51" i="7" s="1"/>
  <c r="E50" i="7"/>
  <c r="F50" i="7" s="1"/>
  <c r="C37" i="5"/>
  <c r="D37" i="5" s="1"/>
  <c r="E76" i="7"/>
  <c r="F76" i="7" s="1"/>
  <c r="E75" i="7"/>
  <c r="F75" i="7" s="1"/>
  <c r="E78" i="7"/>
  <c r="F78" i="7" s="1"/>
  <c r="E77" i="7"/>
  <c r="F77" i="7" s="1"/>
  <c r="E74" i="7"/>
  <c r="F74" i="7" s="1"/>
  <c r="C10" i="5"/>
  <c r="D10" i="5" s="1"/>
  <c r="E17" i="7"/>
  <c r="F17" i="7" s="1"/>
  <c r="E16" i="7"/>
  <c r="F16" i="7" s="1"/>
  <c r="C34" i="5"/>
  <c r="D34" i="5" s="1"/>
  <c r="E68" i="7"/>
  <c r="F68" i="7" s="1"/>
  <c r="E67" i="7"/>
  <c r="F67" i="7" s="1"/>
  <c r="C11" i="5"/>
  <c r="D11" i="5" s="1"/>
  <c r="E18" i="7"/>
  <c r="F18" i="7" s="1"/>
  <c r="E19" i="7"/>
  <c r="F19" i="7" s="1"/>
  <c r="C41" i="5"/>
  <c r="D41" i="5" s="1"/>
  <c r="E84" i="7"/>
  <c r="F84" i="7" s="1"/>
  <c r="E85" i="7"/>
  <c r="F85" i="7" s="1"/>
  <c r="C22" i="5"/>
  <c r="D22" i="5" s="1"/>
  <c r="E42" i="7"/>
  <c r="F42" i="7" s="1"/>
  <c r="E44" i="7"/>
  <c r="F44" i="7" s="1"/>
  <c r="E41" i="7"/>
  <c r="F41" i="7" s="1"/>
  <c r="E43" i="7"/>
  <c r="F43" i="7" s="1"/>
  <c r="C16" i="5"/>
  <c r="D16" i="5" s="1"/>
  <c r="E28" i="7"/>
  <c r="F28" i="7" s="1"/>
  <c r="E29" i="7"/>
  <c r="F29" i="7" s="1"/>
  <c r="C19" i="5"/>
  <c r="D19" i="5" s="1"/>
  <c r="E35" i="7"/>
  <c r="F35" i="7" s="1"/>
  <c r="E34" i="7"/>
  <c r="F34" i="7" s="1"/>
  <c r="C13" i="5"/>
  <c r="D13" i="5" s="1"/>
  <c r="E22" i="7"/>
  <c r="F22" i="7" s="1"/>
  <c r="E23" i="7"/>
  <c r="F23" i="7" s="1"/>
  <c r="C15" i="5"/>
  <c r="D15" i="5" s="1"/>
  <c r="E26" i="7"/>
  <c r="F26" i="7" s="1"/>
  <c r="E27" i="7"/>
  <c r="F27" i="7" s="1"/>
  <c r="C18" i="5"/>
  <c r="D18" i="5" s="1"/>
  <c r="E33" i="7"/>
  <c r="F33" i="7" s="1"/>
  <c r="E32" i="7"/>
  <c r="F32" i="7" s="1"/>
  <c r="C21" i="5"/>
  <c r="D21" i="5" s="1"/>
  <c r="E38" i="7"/>
  <c r="F38" i="7" s="1"/>
  <c r="E40" i="7"/>
  <c r="F40" i="7" s="1"/>
  <c r="E39" i="7"/>
  <c r="F39" i="7" s="1"/>
  <c r="C39" i="5"/>
  <c r="D39" i="5" s="1"/>
  <c r="E80" i="7"/>
  <c r="F80" i="7" s="1"/>
  <c r="E81" i="7"/>
  <c r="F81" i="7" s="1"/>
  <c r="C29" i="5"/>
  <c r="D29" i="5" s="1"/>
  <c r="E59" i="7"/>
  <c r="F59" i="7" s="1"/>
  <c r="E58" i="7"/>
  <c r="F58" i="7" s="1"/>
  <c r="C35" i="5"/>
  <c r="D35" i="5" s="1"/>
  <c r="E70" i="7"/>
  <c r="F70" i="7" s="1"/>
  <c r="E69" i="7"/>
  <c r="F69" i="7" s="1"/>
  <c r="C24" i="5"/>
  <c r="D24" i="5" s="1"/>
  <c r="E46" i="7"/>
  <c r="F46" i="7" s="1"/>
  <c r="E47" i="7"/>
  <c r="F47" i="7" s="1"/>
  <c r="C12" i="5"/>
  <c r="D12" i="5" s="1"/>
  <c r="E21" i="7"/>
  <c r="F21" i="7" s="1"/>
  <c r="E20" i="7"/>
  <c r="F20" i="7" s="1"/>
  <c r="C9" i="5"/>
  <c r="D9" i="5" s="1"/>
  <c r="E15" i="7"/>
  <c r="F15" i="7" s="1"/>
  <c r="E14" i="7"/>
  <c r="F14" i="7" s="1"/>
  <c r="C20" i="5"/>
  <c r="D20" i="5" s="1"/>
  <c r="E37" i="7"/>
  <c r="F37" i="7" s="1"/>
  <c r="E36" i="7"/>
  <c r="F36" i="7" s="1"/>
  <c r="C6" i="5"/>
  <c r="D6" i="5" s="1"/>
  <c r="E6" i="7"/>
  <c r="F6" i="7" s="1"/>
  <c r="E7" i="7"/>
  <c r="F7" i="7" s="1"/>
  <c r="C32" i="5"/>
  <c r="D32" i="5" s="1"/>
  <c r="E64" i="7"/>
  <c r="F64" i="7" s="1"/>
  <c r="E63" i="7"/>
  <c r="F63" i="7" s="1"/>
  <c r="C8" i="5"/>
  <c r="D8" i="5" s="1"/>
  <c r="E12" i="7"/>
  <c r="F12" i="7" s="1"/>
  <c r="E13" i="7"/>
  <c r="F13" i="7" s="1"/>
  <c r="G47" i="7" l="1"/>
  <c r="G64" i="7"/>
  <c r="G87" i="7"/>
  <c r="G74" i="7"/>
  <c r="G52" i="7"/>
  <c r="G61" i="7"/>
  <c r="G72" i="7"/>
  <c r="G63" i="7"/>
  <c r="G46" i="7"/>
  <c r="G81" i="7"/>
  <c r="G44" i="7"/>
  <c r="G77" i="7"/>
  <c r="G62" i="7"/>
  <c r="G49" i="7"/>
  <c r="G78" i="7"/>
  <c r="G92" i="7"/>
  <c r="G48" i="7"/>
  <c r="G69" i="7"/>
  <c r="G68" i="7"/>
  <c r="G75" i="7"/>
  <c r="G93" i="7"/>
  <c r="G65" i="7"/>
  <c r="G70" i="7"/>
  <c r="G66" i="7"/>
  <c r="G57" i="7"/>
  <c r="G91" i="7"/>
  <c r="G79" i="7"/>
  <c r="G60" i="7"/>
  <c r="G89" i="7"/>
  <c r="G90" i="7"/>
  <c r="G45" i="7"/>
  <c r="G84" i="7"/>
  <c r="G82" i="7"/>
  <c r="G55" i="7"/>
  <c r="G86" i="7"/>
  <c r="G80" i="7"/>
  <c r="G85" i="7"/>
  <c r="G76" i="7"/>
  <c r="G58" i="7"/>
  <c r="G50" i="7"/>
  <c r="G83" i="7"/>
  <c r="G73" i="7"/>
  <c r="G53" i="7"/>
  <c r="G88" i="7"/>
  <c r="G67" i="7"/>
  <c r="G56" i="7"/>
  <c r="G59" i="7"/>
  <c r="G43" i="7"/>
  <c r="G51" i="7"/>
  <c r="G71" i="7"/>
  <c r="G54" i="7"/>
  <c r="G39" i="7"/>
  <c r="G40" i="7"/>
  <c r="G7" i="7"/>
  <c r="G15" i="7"/>
  <c r="G23" i="7"/>
  <c r="G31" i="7"/>
  <c r="G32" i="7"/>
  <c r="G8" i="7"/>
  <c r="G9" i="7"/>
  <c r="G17" i="7"/>
  <c r="G25" i="7"/>
  <c r="G33" i="7"/>
  <c r="G41" i="7"/>
  <c r="G19" i="7"/>
  <c r="G27" i="7"/>
  <c r="G35" i="7"/>
  <c r="G20" i="7"/>
  <c r="G28" i="7"/>
  <c r="G29" i="7"/>
  <c r="G24" i="7"/>
  <c r="G10" i="7"/>
  <c r="G18" i="7"/>
  <c r="G26" i="7"/>
  <c r="G34" i="7"/>
  <c r="G42" i="7"/>
  <c r="G11" i="7"/>
  <c r="G12" i="7"/>
  <c r="G36" i="7"/>
  <c r="G37" i="7"/>
  <c r="G13" i="7"/>
  <c r="G21" i="7"/>
  <c r="G6" i="7"/>
  <c r="G16" i="7"/>
  <c r="G14" i="7"/>
  <c r="G22" i="7"/>
  <c r="G30" i="7"/>
  <c r="G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  <author>Gunnar Persson</author>
  </authors>
  <commentList>
    <comment ref="E5" authorId="0" shapeId="0" xr:uid="{0CFB01B3-5A2D-4275-889A-0C66041C1B44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  <comment ref="F5" authorId="1" shapeId="0" xr:uid="{7BA8189C-31B4-4393-BAFA-547B180C5984}">
      <text>
        <r>
          <rPr>
            <b/>
            <sz val="9"/>
            <color indexed="81"/>
            <rFont val="Tahoma"/>
            <family val="2"/>
          </rPr>
          <t>Med handikapp inkl standardavvikelse på toppresultat inräknad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<sst xmlns="http://schemas.openxmlformats.org/spreadsheetml/2006/main" count="5155" uniqueCount="1013">
  <si>
    <t>Klass</t>
  </si>
  <si>
    <t>Diff 1-medel</t>
  </si>
  <si>
    <t>Handikappbas 
Diff till medelmax</t>
  </si>
  <si>
    <t>HCE</t>
  </si>
  <si>
    <t>HC16</t>
  </si>
  <si>
    <t>HRE</t>
  </si>
  <si>
    <t>HR16</t>
  </si>
  <si>
    <t>DRE</t>
  </si>
  <si>
    <t>HBE</t>
  </si>
  <si>
    <t>HB50</t>
  </si>
  <si>
    <t>HL50</t>
  </si>
  <si>
    <t>HLE</t>
  </si>
  <si>
    <t>DBE</t>
  </si>
  <si>
    <t>DLE</t>
  </si>
  <si>
    <t>DB50</t>
  </si>
  <si>
    <t>Jämförelseresultat tas fram genom att HCE är "riktkarl" med 0 i handikapp.</t>
  </si>
  <si>
    <t>BSK Edsbyn</t>
  </si>
  <si>
    <t>B</t>
  </si>
  <si>
    <t>D</t>
  </si>
  <si>
    <t>Qualification</t>
  </si>
  <si>
    <t>BSK Siljanspilen</t>
  </si>
  <si>
    <t>BK Pantern</t>
  </si>
  <si>
    <t>Upplands Väsby BSK</t>
  </si>
  <si>
    <t>Angereds BS</t>
  </si>
  <si>
    <t>Vetlanda BSK</t>
  </si>
  <si>
    <t>Lindome BK</t>
  </si>
  <si>
    <t>H</t>
  </si>
  <si>
    <t>BK Fjädern</t>
  </si>
  <si>
    <t>Kungsängens BK</t>
  </si>
  <si>
    <t>Nynäshamns BSK</t>
  </si>
  <si>
    <t>Gävle BK</t>
  </si>
  <si>
    <t>Stockholms BK</t>
  </si>
  <si>
    <t>Kungälvs BSK</t>
  </si>
  <si>
    <t>Stenbro BS</t>
  </si>
  <si>
    <t>BK Fiskgjusen</t>
  </si>
  <si>
    <t>Skogens IF Korsvägen</t>
  </si>
  <si>
    <t>Nykvarns BSK</t>
  </si>
  <si>
    <t>BS Gothia</t>
  </si>
  <si>
    <t>BSK Sturarna</t>
  </si>
  <si>
    <t>Kävlinge GoIF</t>
  </si>
  <si>
    <t>MH</t>
  </si>
  <si>
    <t>BSK Vaggeryd</t>
  </si>
  <si>
    <t>Grimslövs AIF</t>
  </si>
  <si>
    <t>Karlstads BK</t>
  </si>
  <si>
    <t>Växjö AIS</t>
  </si>
  <si>
    <t>VH</t>
  </si>
  <si>
    <t>Piteå BK</t>
  </si>
  <si>
    <t>C</t>
  </si>
  <si>
    <t>Mjölby BS</t>
  </si>
  <si>
    <t>BS Kil</t>
  </si>
  <si>
    <t>Huddinge BSK</t>
  </si>
  <si>
    <t>Borås BS</t>
  </si>
  <si>
    <t>BK Danapilen</t>
  </si>
  <si>
    <t>Södertälje BF</t>
  </si>
  <si>
    <t>Roslagens Bågskytteklubb</t>
  </si>
  <si>
    <t>Åtvidabergs BSK</t>
  </si>
  <si>
    <t>Tyresö BS</t>
  </si>
  <si>
    <t>Avesta Bågskytteklubb</t>
  </si>
  <si>
    <t>Rejmyre BSK</t>
  </si>
  <si>
    <t>Järnvägens BF</t>
  </si>
  <si>
    <t>I</t>
  </si>
  <si>
    <t>Föreningen Wij Bågskyttar Ockelbo</t>
  </si>
  <si>
    <t>Mälaröarnas Bågskytteklubb</t>
  </si>
  <si>
    <t>Sandvikens BSK</t>
  </si>
  <si>
    <t>Sundsvall-Ortvikens BK</t>
  </si>
  <si>
    <t>L</t>
  </si>
  <si>
    <t>Kristianstads BK</t>
  </si>
  <si>
    <t>Varbergs BSK</t>
  </si>
  <si>
    <t>Föreningen Svea Oberoende Bågskyttar</t>
  </si>
  <si>
    <t>R</t>
  </si>
  <si>
    <t>Ljungby BSK</t>
  </si>
  <si>
    <t>2016 Ett</t>
  </si>
  <si>
    <t>2016 Med</t>
  </si>
  <si>
    <t>BS Grästorp</t>
  </si>
  <si>
    <t>CD</t>
  </si>
  <si>
    <t>Saga Sundbaum</t>
  </si>
  <si>
    <t>Hanna Nilsson</t>
  </si>
  <si>
    <t>Elvira Voxlin</t>
  </si>
  <si>
    <t>Josefine Hedlund</t>
  </si>
  <si>
    <t>Julia Liljegren</t>
  </si>
  <si>
    <t>Robin Viklund</t>
  </si>
  <si>
    <t>CH</t>
  </si>
  <si>
    <t>Nora BSK</t>
  </si>
  <si>
    <t>Lukas Jacobsson</t>
  </si>
  <si>
    <t>Erik Riberg</t>
  </si>
  <si>
    <t>Patrik Hallberg</t>
  </si>
  <si>
    <t>Bobbo Olsson</t>
  </si>
  <si>
    <t>Sara Liljeström</t>
  </si>
  <si>
    <t>JD</t>
  </si>
  <si>
    <t>Malin Svenberg</t>
  </si>
  <si>
    <t>Sandra Lindblom</t>
  </si>
  <si>
    <t>Minna Nordgren</t>
  </si>
  <si>
    <t>Anton Cekal</t>
  </si>
  <si>
    <t>JH</t>
  </si>
  <si>
    <t>Samuel Lovén</t>
  </si>
  <si>
    <t>Sebastian Jansson</t>
  </si>
  <si>
    <t>Umeå Bågskytteklubb</t>
  </si>
  <si>
    <t>Tobias Karlsson</t>
  </si>
  <si>
    <t>Adam Qvirist</t>
  </si>
  <si>
    <t>Rasmus Blom</t>
  </si>
  <si>
    <t>David Bergström</t>
  </si>
  <si>
    <t>Tobias Alnås</t>
  </si>
  <si>
    <t>Ture Olsson</t>
  </si>
  <si>
    <t>Emma Lundmark</t>
  </si>
  <si>
    <t>Johanna Grétarsson</t>
  </si>
  <si>
    <t>BSK Dalpilen</t>
  </si>
  <si>
    <t>Linnea Backman</t>
  </si>
  <si>
    <t>Luleå BS</t>
  </si>
  <si>
    <t>Saga Grétarsson</t>
  </si>
  <si>
    <t>Linnéa Grip-Hestner</t>
  </si>
  <si>
    <t>Östersunds BSK</t>
  </si>
  <si>
    <t>Elvin Lund</t>
  </si>
  <si>
    <t>Albin Hägglund</t>
  </si>
  <si>
    <t>Arvidsjaur BS</t>
  </si>
  <si>
    <t>Melker Tengroth</t>
  </si>
  <si>
    <t>Helsingborgs BSK</t>
  </si>
  <si>
    <t>Axel Scuka</t>
  </si>
  <si>
    <t>Viktor Berg</t>
  </si>
  <si>
    <t>Oskar Berggren</t>
  </si>
  <si>
    <t>Caroline Käck</t>
  </si>
  <si>
    <t>Anna Backman</t>
  </si>
  <si>
    <t>Alexander Kullberg</t>
  </si>
  <si>
    <t>Martin Hellman</t>
  </si>
  <si>
    <t>Edvin Tengroth</t>
  </si>
  <si>
    <t>Sara Linnér</t>
  </si>
  <si>
    <t>Felicia Karlsson</t>
  </si>
  <si>
    <t>Tova Strååt</t>
  </si>
  <si>
    <t>Isa Stark</t>
  </si>
  <si>
    <t>Motala BSK</t>
  </si>
  <si>
    <t>Ida Hedlund</t>
  </si>
  <si>
    <t>Theo Barkemo</t>
  </si>
  <si>
    <t>Per Bolander</t>
  </si>
  <si>
    <t>Linus Grahn</t>
  </si>
  <si>
    <t>Joel Hagström</t>
  </si>
  <si>
    <t>Theo Hjortenmark</t>
  </si>
  <si>
    <t>Martin Carlsten</t>
  </si>
  <si>
    <t>Emil Vigetun</t>
  </si>
  <si>
    <t>Emil Blom</t>
  </si>
  <si>
    <t>Stina Röjestål</t>
  </si>
  <si>
    <t>Celina Sand</t>
  </si>
  <si>
    <t>Bollnäs BK</t>
  </si>
  <si>
    <t>Maja Rönér</t>
  </si>
  <si>
    <t>Viktor Berggren</t>
  </si>
  <si>
    <t>Simon Hestner</t>
  </si>
  <si>
    <t>Lars Bolander</t>
  </si>
  <si>
    <t>Ebba Snäckerström</t>
  </si>
  <si>
    <t>Anna Karlsson</t>
  </si>
  <si>
    <t>Cecilia Lind</t>
  </si>
  <si>
    <t>Malte Ålund</t>
  </si>
  <si>
    <t>Alexander Lindskog</t>
  </si>
  <si>
    <t>Måns Gehrke</t>
  </si>
  <si>
    <t>Jacob Mosén</t>
  </si>
  <si>
    <t>Trelleborgs Bågskytteklubb</t>
  </si>
  <si>
    <t>Elliot Stjernqvist</t>
  </si>
  <si>
    <t>Malte Modig</t>
  </si>
  <si>
    <t>Sara Halldén</t>
  </si>
  <si>
    <t>Caroline Hallqvist</t>
  </si>
  <si>
    <t>Fanny Wällersten</t>
  </si>
  <si>
    <t>David Fredriksson</t>
  </si>
  <si>
    <t>Hedlund Josefine</t>
  </si>
  <si>
    <t>Sundbaum Saga</t>
  </si>
  <si>
    <t>Spector My</t>
  </si>
  <si>
    <t>Hallqvist Sanna</t>
  </si>
  <si>
    <t>Nilsson Hanna</t>
  </si>
  <si>
    <t>Kjellin Mira</t>
  </si>
  <si>
    <t>Söderlund Hanna</t>
  </si>
  <si>
    <t>Viklund Robin</t>
  </si>
  <si>
    <t>Riberg Erik</t>
  </si>
  <si>
    <t>Olsson Bobbo</t>
  </si>
  <si>
    <t>Hed Julia</t>
  </si>
  <si>
    <t>Lilja Sandra</t>
  </si>
  <si>
    <t>Lindblom Sandra</t>
  </si>
  <si>
    <t>Linnér Sara</t>
  </si>
  <si>
    <t>Cekal Anton</t>
  </si>
  <si>
    <t>Soivanen Robin</t>
  </si>
  <si>
    <t>Karlsson Tobias</t>
  </si>
  <si>
    <t>Qvirist Adam</t>
  </si>
  <si>
    <t>Olsson Ture</t>
  </si>
  <si>
    <t>Voxlin Elvira</t>
  </si>
  <si>
    <t>KD</t>
  </si>
  <si>
    <t>Viklund Emma</t>
  </si>
  <si>
    <t>Bergqvist Amalia</t>
  </si>
  <si>
    <t>Hallberg Patrik</t>
  </si>
  <si>
    <t>KH</t>
  </si>
  <si>
    <t>Ålund Vilmer</t>
  </si>
  <si>
    <t>Grétarsson Johanna</t>
  </si>
  <si>
    <t>Backman Linnea</t>
  </si>
  <si>
    <t>Grétarsson Saga</t>
  </si>
  <si>
    <t>Lundmark Emma</t>
  </si>
  <si>
    <t>Grip-Hestner Linnéa</t>
  </si>
  <si>
    <t>Tengroth Edvin</t>
  </si>
  <si>
    <t>Lund Elvin</t>
  </si>
  <si>
    <t>Berg Viktor</t>
  </si>
  <si>
    <t>Lund Sebastian</t>
  </si>
  <si>
    <t>Käck Caroline</t>
  </si>
  <si>
    <t>Andersson Moa</t>
  </si>
  <si>
    <t>Backman Anna</t>
  </si>
  <si>
    <t>Kullberg Alexander</t>
  </si>
  <si>
    <t>Persson Erik</t>
  </si>
  <si>
    <t>Backman Johan</t>
  </si>
  <si>
    <t>Bengtsson Carl Johan</t>
  </si>
  <si>
    <t>Hellman Martin</t>
  </si>
  <si>
    <t>Lagerlund Lucas</t>
  </si>
  <si>
    <t>Verhagen Melin William</t>
  </si>
  <si>
    <t>Kvalöy Marcus</t>
  </si>
  <si>
    <t>Pontén Tobias</t>
  </si>
  <si>
    <t>Sandqvist Simon</t>
  </si>
  <si>
    <t>Widegren Robin</t>
  </si>
  <si>
    <t>Tengroth Melker</t>
  </si>
  <si>
    <t>Berggren Oskar</t>
  </si>
  <si>
    <t>Strååt Tova</t>
  </si>
  <si>
    <t>Karlsson Felicia</t>
  </si>
  <si>
    <t>Hedlund Ida</t>
  </si>
  <si>
    <t>Rönér Maja</t>
  </si>
  <si>
    <t>Tamminen Lowa</t>
  </si>
  <si>
    <t>Andersson Albin</t>
  </si>
  <si>
    <t>Berggren Viktor</t>
  </si>
  <si>
    <t>Hagström Joel</t>
  </si>
  <si>
    <t>Alvem Frans</t>
  </si>
  <si>
    <t>Vigetun Emil</t>
  </si>
  <si>
    <t>Schüssleder Jacob</t>
  </si>
  <si>
    <t>Heijus Patrik</t>
  </si>
  <si>
    <t>Hammarlund Bolander Lars</t>
  </si>
  <si>
    <t>Grip-Hestner Simon</t>
  </si>
  <si>
    <t>Fransson Linus</t>
  </si>
  <si>
    <t>Grahn Linus</t>
  </si>
  <si>
    <t>Hallqvist Caroline</t>
  </si>
  <si>
    <t>Frööjd Julia</t>
  </si>
  <si>
    <t>BSK Pilen</t>
  </si>
  <si>
    <t>Berlin Elsa</t>
  </si>
  <si>
    <t>Snäckerström Ebba</t>
  </si>
  <si>
    <t>Karlsson Anna</t>
  </si>
  <si>
    <t>Lind Cecilia</t>
  </si>
  <si>
    <t>Gehrke Måns</t>
  </si>
  <si>
    <t>Käck Mathias</t>
  </si>
  <si>
    <t>Riberg Oskar</t>
  </si>
  <si>
    <t>Lindskog Alexander</t>
  </si>
  <si>
    <t>Westling Victor</t>
  </si>
  <si>
    <t>Skog Philip</t>
  </si>
  <si>
    <t>Bergsten Eva</t>
  </si>
  <si>
    <t>Väyrynen Amanda</t>
  </si>
  <si>
    <t>Österlund Tilda</t>
  </si>
  <si>
    <t>Gustafsson Felix</t>
  </si>
  <si>
    <t>Lindberg Marcus</t>
  </si>
  <si>
    <t>Jonsson Peter</t>
  </si>
  <si>
    <t>Ljungqvist Tobias</t>
  </si>
  <si>
    <t>Hylander Tea</t>
  </si>
  <si>
    <t>Modig Malte</t>
  </si>
  <si>
    <t>2017 Ett</t>
  </si>
  <si>
    <t>2017 Med</t>
  </si>
  <si>
    <t>2018 Ett</t>
  </si>
  <si>
    <t>2018 Med</t>
  </si>
  <si>
    <t>DR16</t>
  </si>
  <si>
    <t>DC16</t>
  </si>
  <si>
    <t>1:a PER PIL</t>
  </si>
  <si>
    <t>medel PER PIL</t>
  </si>
  <si>
    <t>DCE</t>
  </si>
  <si>
    <t>DC50</t>
  </si>
  <si>
    <t>HC50</t>
  </si>
  <si>
    <t>DC60</t>
  </si>
  <si>
    <t>HC60</t>
  </si>
  <si>
    <t>DL50</t>
  </si>
  <si>
    <t>DR50</t>
  </si>
  <si>
    <t>HR50</t>
  </si>
  <si>
    <t>Åséll Stine</t>
  </si>
  <si>
    <t>Lilja Carina</t>
  </si>
  <si>
    <t>Hed Lena</t>
  </si>
  <si>
    <t>Mathson Berg Annica</t>
  </si>
  <si>
    <t>Axeflod Mats</t>
  </si>
  <si>
    <t>Karttunen Kari</t>
  </si>
  <si>
    <t>Svensson Åke</t>
  </si>
  <si>
    <t>Paulsson Adam</t>
  </si>
  <si>
    <t>Samuelsson Fredrik</t>
  </si>
  <si>
    <t>Uddevalla BSK</t>
  </si>
  <si>
    <t>Ohlsson Anders</t>
  </si>
  <si>
    <t>Edling Per</t>
  </si>
  <si>
    <t>Lundmark Fredrik</t>
  </si>
  <si>
    <t>Zetterström Tomas</t>
  </si>
  <si>
    <t>Höök Lasse</t>
  </si>
  <si>
    <t>Hellberg Lars</t>
  </si>
  <si>
    <t>Sejbjerg Niels</t>
  </si>
  <si>
    <t>Lovén Samuel</t>
  </si>
  <si>
    <t>Jonson Fredrik</t>
  </si>
  <si>
    <t>Skallsjö BG</t>
  </si>
  <si>
    <t>Johansson Roger</t>
  </si>
  <si>
    <t>Seger Björne</t>
  </si>
  <si>
    <t>Olofsson Ingrid</t>
  </si>
  <si>
    <t>Andersson Annelie</t>
  </si>
  <si>
    <t>Södersten Lisa</t>
  </si>
  <si>
    <t>Anderle Mikael</t>
  </si>
  <si>
    <t>Däldborg Christian</t>
  </si>
  <si>
    <t>Johansson Håkan</t>
  </si>
  <si>
    <t>Ericsson Mats Inge</t>
  </si>
  <si>
    <t>Hed Lennart</t>
  </si>
  <si>
    <t>Hed Joakim</t>
  </si>
  <si>
    <t>Hansson Stefan</t>
  </si>
  <si>
    <t>Röjås Roine</t>
  </si>
  <si>
    <t>Edström Magnus</t>
  </si>
  <si>
    <t>Hellström Tobias</t>
  </si>
  <si>
    <t>Kempe Linus</t>
  </si>
  <si>
    <t>Isaksson Kristian</t>
  </si>
  <si>
    <t>Iderbrant Martin</t>
  </si>
  <si>
    <t>Kullberg Andreas</t>
  </si>
  <si>
    <t>Dahlblom Erik</t>
  </si>
  <si>
    <t>Einarsson Tobias</t>
  </si>
  <si>
    <t>Andersson Lennart</t>
  </si>
  <si>
    <t>Ottosson Christoffer</t>
  </si>
  <si>
    <t>Löwström Lennart</t>
  </si>
  <si>
    <t>Wallon Conny</t>
  </si>
  <si>
    <t>Kempe Anders</t>
  </si>
  <si>
    <t>Appelqvist Jimmy</t>
  </si>
  <si>
    <t>Johansson Ann</t>
  </si>
  <si>
    <t>Bengtsson Johnny</t>
  </si>
  <si>
    <t>Lindblom Roger</t>
  </si>
  <si>
    <t>Svartvik Monika</t>
  </si>
  <si>
    <t>Malmström Yngve</t>
  </si>
  <si>
    <t>Lovén Leif</t>
  </si>
  <si>
    <t>Bertäng Inge</t>
  </si>
  <si>
    <t>Norén Peter</t>
  </si>
  <si>
    <t>Källhult Björn</t>
  </si>
  <si>
    <t>Fohrs Hans-Åke</t>
  </si>
  <si>
    <t>Axelsson Jimmy</t>
  </si>
  <si>
    <t>Bergquist Magnus</t>
  </si>
  <si>
    <t>Nyberg Sandra</t>
  </si>
  <si>
    <t>BK Gripen</t>
  </si>
  <si>
    <t>Hulterstedt Tuva</t>
  </si>
  <si>
    <t>Bjerendal Göran</t>
  </si>
  <si>
    <t>Johnsson Börje</t>
  </si>
  <si>
    <t>Lindskog Mattias</t>
  </si>
  <si>
    <t>Sundlin Tom</t>
  </si>
  <si>
    <t>Svensson Fredrik</t>
  </si>
  <si>
    <t>Jonsson Kennet</t>
  </si>
  <si>
    <t>Sand Jonas</t>
  </si>
  <si>
    <t>Wessberg Patrick</t>
  </si>
  <si>
    <t>Skjutresultat</t>
  </si>
  <si>
    <t>Meia Pyls-Lu</t>
  </si>
  <si>
    <t>Malte Wismar</t>
  </si>
  <si>
    <t>Säters IF BSK</t>
  </si>
  <si>
    <t>Alfred Berglund</t>
  </si>
  <si>
    <t>Viggo Johansson</t>
  </si>
  <si>
    <t>Kalmar Bågskyttesällskap</t>
  </si>
  <si>
    <t>Carl Lindh</t>
  </si>
  <si>
    <t>BSK Iggesund</t>
  </si>
  <si>
    <t>Max Liljegren</t>
  </si>
  <si>
    <t>Jakob Nyqvist</t>
  </si>
  <si>
    <t>Eskilstuna BS</t>
  </si>
  <si>
    <t>Filip Lindstedt</t>
  </si>
  <si>
    <t>Huskvarna BK</t>
  </si>
  <si>
    <t>Alexander Andersson</t>
  </si>
  <si>
    <t>Lovisa Lundgren</t>
  </si>
  <si>
    <t>Anna Johansson</t>
  </si>
  <si>
    <t>Sara Strandqvist</t>
  </si>
  <si>
    <t>Fredrik Åkerman</t>
  </si>
  <si>
    <t>Oskar Riberg</t>
  </si>
  <si>
    <t>Philip Skog</t>
  </si>
  <si>
    <t>Wällersten Fanny</t>
  </si>
  <si>
    <t>Sunnegårdh Tilda</t>
  </si>
  <si>
    <t>Berglund Alfred</t>
  </si>
  <si>
    <t>Westin Elliot</t>
  </si>
  <si>
    <t>Blank Rasmus</t>
  </si>
  <si>
    <t>Torstensson Tage</t>
  </si>
  <si>
    <t>Lindh Carl</t>
  </si>
  <si>
    <t>Lindstedt Filip</t>
  </si>
  <si>
    <t>Bolander Per</t>
  </si>
  <si>
    <t>Sand Stenberg Celina</t>
  </si>
  <si>
    <t>Doverstål Kim</t>
  </si>
  <si>
    <t>Ålund Malte</t>
  </si>
  <si>
    <t>Johansson Anna</t>
  </si>
  <si>
    <t>Lindström Moa</t>
  </si>
  <si>
    <t>Liljegren Max</t>
  </si>
  <si>
    <t>Åkerman Fredrik</t>
  </si>
  <si>
    <t>Lindblom Jessica</t>
  </si>
  <si>
    <t>Tibro BS</t>
  </si>
  <si>
    <t>Heydorn Lisbeth</t>
  </si>
  <si>
    <t>Höglund Ronja</t>
  </si>
  <si>
    <t>Höglund Lena</t>
  </si>
  <si>
    <t>Bergsten Christina</t>
  </si>
  <si>
    <t>Gyllhag Jane</t>
  </si>
  <si>
    <t>Jonsson Lena</t>
  </si>
  <si>
    <t>Wiberg Josefin</t>
  </si>
  <si>
    <t>Alingsås BK</t>
  </si>
  <si>
    <t>Hultcrantz Ulrica</t>
  </si>
  <si>
    <t>Willman Maria</t>
  </si>
  <si>
    <t>Johansson Eva</t>
  </si>
  <si>
    <t>BK Björnen</t>
  </si>
  <si>
    <t>Josephson Josefin</t>
  </si>
  <si>
    <t>Västbo BSK</t>
  </si>
  <si>
    <t>Olmås Luna</t>
  </si>
  <si>
    <t>Lindroth Mikael</t>
  </si>
  <si>
    <t>Strimark Mattias</t>
  </si>
  <si>
    <t>Örebro BK Jaktpilen</t>
  </si>
  <si>
    <t>Liljegren Jan</t>
  </si>
  <si>
    <t>Abrahamsson Jan-Åke</t>
  </si>
  <si>
    <t>Björk Anders</t>
  </si>
  <si>
    <t>Jonsson Per</t>
  </si>
  <si>
    <t>Jonsson Claes</t>
  </si>
  <si>
    <t>Iversen Stig</t>
  </si>
  <si>
    <t>Andersson Fredrik</t>
  </si>
  <si>
    <t>Svanholm Bosse</t>
  </si>
  <si>
    <t>Benschjöld Håkan</t>
  </si>
  <si>
    <t>Lindroth Conny</t>
  </si>
  <si>
    <t>Smedman Mikael</t>
  </si>
  <si>
    <t>Gunnes Lars</t>
  </si>
  <si>
    <t>Blom Rasmus</t>
  </si>
  <si>
    <t>Johnsson Christofer</t>
  </si>
  <si>
    <t>Hentschel Stefan</t>
  </si>
  <si>
    <t>Schandersson Casper</t>
  </si>
  <si>
    <t>Arvidsson Henry</t>
  </si>
  <si>
    <t>Larsson Magnus</t>
  </si>
  <si>
    <t>Oscarsson Roine</t>
  </si>
  <si>
    <t>Sköld Lollo</t>
  </si>
  <si>
    <t>Apelkvist Ola</t>
  </si>
  <si>
    <t>Katrineholms Bågskytte Klubb</t>
  </si>
  <si>
    <t>Lööw Veli</t>
  </si>
  <si>
    <t>Gjers Hans</t>
  </si>
  <si>
    <t>Petersson Dan</t>
  </si>
  <si>
    <t>Adolfsson Christer</t>
  </si>
  <si>
    <t>Larsson Linda</t>
  </si>
  <si>
    <t>Odh Sara</t>
  </si>
  <si>
    <t>Bjäre BS</t>
  </si>
  <si>
    <t>Molin Sofie</t>
  </si>
  <si>
    <t>Källsen Marika</t>
  </si>
  <si>
    <t>Karlsson Ida</t>
  </si>
  <si>
    <t>Nordsvahn Lennart</t>
  </si>
  <si>
    <t>Carlsson Magnus</t>
  </si>
  <si>
    <t>Johansson Rickard</t>
  </si>
  <si>
    <t>Hjerpe Jari</t>
  </si>
  <si>
    <t>Rickardsson David</t>
  </si>
  <si>
    <t>Johansson Per-Arne</t>
  </si>
  <si>
    <t>Falkenbergs BSK</t>
  </si>
  <si>
    <t>Lindeberg Tony</t>
  </si>
  <si>
    <t>Tarukoski Tobias</t>
  </si>
  <si>
    <t>Särèn Mikael</t>
  </si>
  <si>
    <t>Volungholen Rolf</t>
  </si>
  <si>
    <t>Tarukoski Anders</t>
  </si>
  <si>
    <t>Feldhusen Wolfgang</t>
  </si>
  <si>
    <t>Hegedüs Alexander</t>
  </si>
  <si>
    <t>Olnils Pär</t>
  </si>
  <si>
    <t>Weststrand Sebastian</t>
  </si>
  <si>
    <t>Kristinehamns BSK</t>
  </si>
  <si>
    <t>Hinterlach Jimmy</t>
  </si>
  <si>
    <t>Beckman Fredrik</t>
  </si>
  <si>
    <t>Johnsson Tobias</t>
  </si>
  <si>
    <t>Svarteborgs BSK</t>
  </si>
  <si>
    <t>Karlsson Roland</t>
  </si>
  <si>
    <t>Iderbrant Tobias</t>
  </si>
  <si>
    <t>Strandberg Jonas</t>
  </si>
  <si>
    <t>Bäcklund Ulf</t>
  </si>
  <si>
    <t>Henriksson Roland</t>
  </si>
  <si>
    <t>Lund Mikael</t>
  </si>
  <si>
    <t>Bäckvall Christian</t>
  </si>
  <si>
    <t>Fredriksson Hans</t>
  </si>
  <si>
    <t>Ringkvist Niklas</t>
  </si>
  <si>
    <t>Holmberg Johan</t>
  </si>
  <si>
    <t>Rosenström Mikael</t>
  </si>
  <si>
    <t>Leppänen Marko</t>
  </si>
  <si>
    <t>Hedvall Christian</t>
  </si>
  <si>
    <t>Benschjöld Jacob</t>
  </si>
  <si>
    <t>Sjöström Torbjörn</t>
  </si>
  <si>
    <t>Söderdahl Rickard</t>
  </si>
  <si>
    <t>Karlshamns BSK</t>
  </si>
  <si>
    <t>Helander Niclas</t>
  </si>
  <si>
    <t>Backman Lars</t>
  </si>
  <si>
    <t>Nordin Stefan</t>
  </si>
  <si>
    <t>Prentzas Lampros</t>
  </si>
  <si>
    <t>Andersson Patrik</t>
  </si>
  <si>
    <t>Arlekrans Peter</t>
  </si>
  <si>
    <t>Hallberg Mats</t>
  </si>
  <si>
    <t>Mauritzon Roger</t>
  </si>
  <si>
    <t>Svensson Stig</t>
  </si>
  <si>
    <t>Skövde BSK</t>
  </si>
  <si>
    <t>Meijer Claes</t>
  </si>
  <si>
    <t>Håkansson Bo</t>
  </si>
  <si>
    <t>Nordström Kjell</t>
  </si>
  <si>
    <t>Sävsjö BK</t>
  </si>
  <si>
    <t>Sandved Arne</t>
  </si>
  <si>
    <t>Jakobsson Tomas</t>
  </si>
  <si>
    <t>Blomroos Mårten</t>
  </si>
  <si>
    <t>Severinsson Bo</t>
  </si>
  <si>
    <t>Nilsson Krister</t>
  </si>
  <si>
    <t>Johansson Cenneth</t>
  </si>
  <si>
    <t>Linden Peter</t>
  </si>
  <si>
    <t>Nyberg Harald</t>
  </si>
  <si>
    <t>Andersson Eddy</t>
  </si>
  <si>
    <t>Älvenäs BSK</t>
  </si>
  <si>
    <t>Eriksson Kent Roland</t>
  </si>
  <si>
    <t>Åkerblom Karl-Gustav</t>
  </si>
  <si>
    <t>Gindahl Kjell</t>
  </si>
  <si>
    <t>Tranås BSK</t>
  </si>
  <si>
    <t>Hultgren Torsten</t>
  </si>
  <si>
    <t>Westlund Gunnar</t>
  </si>
  <si>
    <t>Hedlund Kalle</t>
  </si>
  <si>
    <t>Backman Ulrika</t>
  </si>
  <si>
    <t>Carlsson Eijvor</t>
  </si>
  <si>
    <t>Andersson Jessica</t>
  </si>
  <si>
    <t>Bagge Henning</t>
  </si>
  <si>
    <t>Messer Mattias</t>
  </si>
  <si>
    <t>Carlsson Bo</t>
  </si>
  <si>
    <t>Kallenberg Matthias</t>
  </si>
  <si>
    <t>Emanuelsson Roland</t>
  </si>
  <si>
    <t>Nilsson Mikael</t>
  </si>
  <si>
    <t>Nilsson Thomas</t>
  </si>
  <si>
    <t>Wennerlund Johan</t>
  </si>
  <si>
    <t>I 3 SK</t>
  </si>
  <si>
    <t>Antman Robert</t>
  </si>
  <si>
    <t>Liljeqvist Mikael</t>
  </si>
  <si>
    <t>Westman Ulf</t>
  </si>
  <si>
    <t>Kallenberg Johnny</t>
  </si>
  <si>
    <t>Möller Rikard</t>
  </si>
  <si>
    <t>Bergkvist Peter</t>
  </si>
  <si>
    <t>Jumisko Tuomo</t>
  </si>
  <si>
    <t>Nyqvist Jakob</t>
  </si>
  <si>
    <t>Johansson Nicklas</t>
  </si>
  <si>
    <t>Gelotte Tommy</t>
  </si>
  <si>
    <t>Nilsson Kenthy</t>
  </si>
  <si>
    <t>Andersson Christer</t>
  </si>
  <si>
    <t>Kultanen Paavo</t>
  </si>
  <si>
    <t>BSK Snapphanen</t>
  </si>
  <si>
    <t>From Tommy</t>
  </si>
  <si>
    <t>Arnekleiv Ingvar</t>
  </si>
  <si>
    <t>Gyllhag Peter</t>
  </si>
  <si>
    <t>Boström Ingvar</t>
  </si>
  <si>
    <t>Saviluoto Kaarina</t>
  </si>
  <si>
    <t>Svanholm Berit</t>
  </si>
  <si>
    <t>Antman Viola</t>
  </si>
  <si>
    <t>Lundblad Irene</t>
  </si>
  <si>
    <t>Bäcklund Viola</t>
  </si>
  <si>
    <t>Karlsson Marie</t>
  </si>
  <si>
    <t>Eriksson Eva</t>
  </si>
  <si>
    <t>Elwing Jan</t>
  </si>
  <si>
    <t>Morell Niklas</t>
  </si>
  <si>
    <t>Sjöström Mats</t>
  </si>
  <si>
    <t>Bodin Tomas</t>
  </si>
  <si>
    <t>Berglund Lars</t>
  </si>
  <si>
    <t>Gunnes Terje</t>
  </si>
  <si>
    <t>Sjögren Lars</t>
  </si>
  <si>
    <t>Norrhult Johan</t>
  </si>
  <si>
    <t>Nagle Joseph</t>
  </si>
  <si>
    <t>Harrysson Lars-Erik</t>
  </si>
  <si>
    <t>Starke Malefjord Jimmie</t>
  </si>
  <si>
    <t>Hallqvist Fredrik</t>
  </si>
  <si>
    <t>Östling Örjan</t>
  </si>
  <si>
    <t>Lindbom Peter</t>
  </si>
  <si>
    <t>Andre Marcus</t>
  </si>
  <si>
    <t>Föreningen Ostrogothia Medieval Missile Society</t>
  </si>
  <si>
    <t>Gustafsson Ola</t>
  </si>
  <si>
    <t>Wallner Stig-Göran</t>
  </si>
  <si>
    <t>Wikström Jan</t>
  </si>
  <si>
    <t>Hultcrantz Magnus</t>
  </si>
  <si>
    <t>Claesson Torulf</t>
  </si>
  <si>
    <t>Kjörk Jens</t>
  </si>
  <si>
    <t>Harrysson Tomas</t>
  </si>
  <si>
    <t>Tomtlund Thorbjörn</t>
  </si>
  <si>
    <t>Bågskytteklubb Smedpilen</t>
  </si>
  <si>
    <t>Eklund Tommy</t>
  </si>
  <si>
    <t>Höglund Sara</t>
  </si>
  <si>
    <t>Hallqvist Marie</t>
  </si>
  <si>
    <t>Lundgren Birgitta</t>
  </si>
  <si>
    <t>Modigh Renee</t>
  </si>
  <si>
    <t>BK Friskyttarna</t>
  </si>
  <si>
    <t>Lindskog Clara</t>
  </si>
  <si>
    <t>Johnsson Olivia</t>
  </si>
  <si>
    <t>Sandved Emelie</t>
  </si>
  <si>
    <t>Olsson Mikael</t>
  </si>
  <si>
    <t>Johansson Stefan</t>
  </si>
  <si>
    <t>Arboga BSK</t>
  </si>
  <si>
    <t>Toresson Klas</t>
  </si>
  <si>
    <t>Åhlund Cenneth</t>
  </si>
  <si>
    <t>Krusell Hans-Ove</t>
  </si>
  <si>
    <t>Ekholm Michael</t>
  </si>
  <si>
    <t>Byhlin Daniel</t>
  </si>
  <si>
    <t>Eriksson Jerker</t>
  </si>
  <si>
    <t>Hein Andreas</t>
  </si>
  <si>
    <t>Friberg Mats</t>
  </si>
  <si>
    <t>Enerbranth Fredrik</t>
  </si>
  <si>
    <t>Ståhlkrantz Pontus</t>
  </si>
  <si>
    <t>Fredriksson Anders</t>
  </si>
  <si>
    <t>Johansson Robin</t>
  </si>
  <si>
    <t>Arvidsson Casper</t>
  </si>
  <si>
    <t>Olander-Åhlund Malte</t>
  </si>
  <si>
    <t>Sonesson Hans</t>
  </si>
  <si>
    <t>Lilja Stefan</t>
  </si>
  <si>
    <t>Franzén Kjell</t>
  </si>
  <si>
    <t>Gunnars PeO</t>
  </si>
  <si>
    <t>Svensson Leif</t>
  </si>
  <si>
    <t>HIE</t>
  </si>
  <si>
    <t>HI50</t>
  </si>
  <si>
    <t>HB60</t>
  </si>
  <si>
    <t>HL60</t>
  </si>
  <si>
    <t>HR60</t>
  </si>
  <si>
    <t>Lisbeth Heydorn</t>
  </si>
  <si>
    <t>ED</t>
  </si>
  <si>
    <t>Stine Åséll</t>
  </si>
  <si>
    <t>Jessica Lindblom</t>
  </si>
  <si>
    <t>Carina Johansson</t>
  </si>
  <si>
    <t>Västerviks BSK</t>
  </si>
  <si>
    <t>Annica Mathson Berg</t>
  </si>
  <si>
    <t>Julia Hed</t>
  </si>
  <si>
    <t>Jane Gyllhag</t>
  </si>
  <si>
    <t>Lena Höglund</t>
  </si>
  <si>
    <t>Carina Lilja</t>
  </si>
  <si>
    <t>Katariina Gunell</t>
  </si>
  <si>
    <t>Josefine Hed</t>
  </si>
  <si>
    <t>Margaretha Palm</t>
  </si>
  <si>
    <t>Erika Andersson</t>
  </si>
  <si>
    <t>Kerstin Arvidsson</t>
  </si>
  <si>
    <t>Inga Lill Idéhn</t>
  </si>
  <si>
    <t>Sanna Hallqvist</t>
  </si>
  <si>
    <t>Eva Pfrunder</t>
  </si>
  <si>
    <t>Lena Hed</t>
  </si>
  <si>
    <t>Thilde Kurppa</t>
  </si>
  <si>
    <t>Meia Lu Pyls</t>
  </si>
  <si>
    <t>Mattias Strimark</t>
  </si>
  <si>
    <t>EH</t>
  </si>
  <si>
    <t>Hartmut Ziplies</t>
  </si>
  <si>
    <t>IF Ulvarna BSK</t>
  </si>
  <si>
    <t>Åke Svensson</t>
  </si>
  <si>
    <t>Anders Björk</t>
  </si>
  <si>
    <t>Urban Thorslund</t>
  </si>
  <si>
    <t>Anders Ohlsson</t>
  </si>
  <si>
    <t>Mikael Lindroth-Fransson</t>
  </si>
  <si>
    <t>Mattias Larsson</t>
  </si>
  <si>
    <t>Per Edling</t>
  </si>
  <si>
    <t>Tomas Zetterström</t>
  </si>
  <si>
    <t>Kari Karttunen</t>
  </si>
  <si>
    <t>Jan-Åke Abrahamsson</t>
  </si>
  <si>
    <t>Håkan Benschjöld</t>
  </si>
  <si>
    <t>Fredrik Andersson</t>
  </si>
  <si>
    <t>Casper Schandersson</t>
  </si>
  <si>
    <t>Max Ortiz</t>
  </si>
  <si>
    <t>Mikael Zelmerlööv</t>
  </si>
  <si>
    <t>Claes Jonsson</t>
  </si>
  <si>
    <t>Lars-Åke Mattsson</t>
  </si>
  <si>
    <t>Lars-Göran Swensson</t>
  </si>
  <si>
    <t>Peter Hansson</t>
  </si>
  <si>
    <t>Gonzalo Irigoyen-Rodriguez</t>
  </si>
  <si>
    <t>Conny Lindroth</t>
  </si>
  <si>
    <t>Mikael Smedman</t>
  </si>
  <si>
    <t>Jan Liljegren</t>
  </si>
  <si>
    <t>Björn Berglund</t>
  </si>
  <si>
    <t>Johan Nyman</t>
  </si>
  <si>
    <t>Sigtuna BSK</t>
  </si>
  <si>
    <t>Bosse Svanholm</t>
  </si>
  <si>
    <t>Robert Hall</t>
  </si>
  <si>
    <t>Fredrik Jonson</t>
  </si>
  <si>
    <t>Roine Oskarsson</t>
  </si>
  <si>
    <t>Mats Kjellman</t>
  </si>
  <si>
    <t>Björne Seger</t>
  </si>
  <si>
    <t>Niels Sejbjerg</t>
  </si>
  <si>
    <t>Ola Apelkvist</t>
  </si>
  <si>
    <t>Kjell Karlsson</t>
  </si>
  <si>
    <t>Michael Pettersson</t>
  </si>
  <si>
    <t>Karl-Erik Lönnkvist</t>
  </si>
  <si>
    <t>Stallarholmens BK</t>
  </si>
  <si>
    <t>Thomas Lindblom</t>
  </si>
  <si>
    <t>Janne Fridell</t>
  </si>
  <si>
    <t>Roger Ståhlkrantz</t>
  </si>
  <si>
    <t>Veli Lööw</t>
  </si>
  <si>
    <t>Stefan Hentschel</t>
  </si>
  <si>
    <t>Hans Gjers</t>
  </si>
  <si>
    <t>Dan Petersson</t>
  </si>
  <si>
    <t>Lollo Sköld</t>
  </si>
  <si>
    <t>Christer Adolfsson</t>
  </si>
  <si>
    <t>Stig Bergström</t>
  </si>
  <si>
    <t>Nyköpings BSK</t>
  </si>
  <si>
    <t>Eino Long</t>
  </si>
  <si>
    <t>Pekka Leino</t>
  </si>
  <si>
    <t>Leif Branting</t>
  </si>
  <si>
    <t>Gunnar Nord</t>
  </si>
  <si>
    <t>Rolf Markström</t>
  </si>
  <si>
    <t>Olle Karlsson</t>
  </si>
  <si>
    <t>Ove Dahl</t>
  </si>
  <si>
    <t>Linda Larsson</t>
  </si>
  <si>
    <t>Lisa Södersten</t>
  </si>
  <si>
    <t>Ingrid Olofsson</t>
  </si>
  <si>
    <t>Marika Källsen</t>
  </si>
  <si>
    <t>Ida Karlsson</t>
  </si>
  <si>
    <t>Håkan Johansson</t>
  </si>
  <si>
    <t>Rickard Johansson</t>
  </si>
  <si>
    <t>Stefan Hansson</t>
  </si>
  <si>
    <t>Lennart Hed</t>
  </si>
  <si>
    <t>Magnus Carlsson</t>
  </si>
  <si>
    <t>Tobias Hellström</t>
  </si>
  <si>
    <t>Mattias Nilsson</t>
  </si>
  <si>
    <t>Falu BSK Kopparpilen</t>
  </si>
  <si>
    <t>Jari Hjerpe</t>
  </si>
  <si>
    <t>Lennart Nordsvan</t>
  </si>
  <si>
    <t>Roine Röjås</t>
  </si>
  <si>
    <t>Joakim Hed</t>
  </si>
  <si>
    <t>Johan Backman</t>
  </si>
  <si>
    <t>Tobias Tarukoski</t>
  </si>
  <si>
    <t>Erik Dahlblom</t>
  </si>
  <si>
    <t>Andreas Kullberg</t>
  </si>
  <si>
    <t>Samuel Morén</t>
  </si>
  <si>
    <t>Erik Persson</t>
  </si>
  <si>
    <t>Wolfgang Feldhusen</t>
  </si>
  <si>
    <t>Peter Widegren</t>
  </si>
  <si>
    <t>Rolf Volungholen</t>
  </si>
  <si>
    <t>Anton Edstrand</t>
  </si>
  <si>
    <t>Tobias Einarsson</t>
  </si>
  <si>
    <t>Roger Strömbäck</t>
  </si>
  <si>
    <t>Joakim Limås</t>
  </si>
  <si>
    <t>David Rickardsson</t>
  </si>
  <si>
    <t>Anders Tarukoski</t>
  </si>
  <si>
    <t>Linus Strömberg</t>
  </si>
  <si>
    <t>Alexander Hegedus</t>
  </si>
  <si>
    <t>Kristian Isaksson</t>
  </si>
  <si>
    <t>Jonny Rodvik</t>
  </si>
  <si>
    <t>Jacob Benschjöld</t>
  </si>
  <si>
    <t>Lars Backman</t>
  </si>
  <si>
    <t>Sebastian Weststrand</t>
  </si>
  <si>
    <t>Anders Augustsson</t>
  </si>
  <si>
    <t>Christoffer Ottosson</t>
  </si>
  <si>
    <t>David Adams</t>
  </si>
  <si>
    <t>Mikael Alpadie</t>
  </si>
  <si>
    <t>Mårten Kursten</t>
  </si>
  <si>
    <t>Niklas Ringkvist</t>
  </si>
  <si>
    <t>Patrik Andersson</t>
  </si>
  <si>
    <t>Erik Rådberg</t>
  </si>
  <si>
    <t>Khalid Hadrous</t>
  </si>
  <si>
    <t>Stefan Fröberg</t>
  </si>
  <si>
    <t>Istvan Vörös</t>
  </si>
  <si>
    <t>Claes Meijer</t>
  </si>
  <si>
    <t>Per-Olof Wikdahl</t>
  </si>
  <si>
    <t>Karlskrona BSK</t>
  </si>
  <si>
    <t>Roger Mauritzon</t>
  </si>
  <si>
    <t>Kjell Nordström</t>
  </si>
  <si>
    <t>Hans Fredriksson</t>
  </si>
  <si>
    <t>Mats Hallberg</t>
  </si>
  <si>
    <t>Lars Johansson</t>
  </si>
  <si>
    <t>Peter Arlekrans</t>
  </si>
  <si>
    <t>Niclas Börjesson</t>
  </si>
  <si>
    <t>Jan Bergström</t>
  </si>
  <si>
    <t>Bo Håkansson</t>
  </si>
  <si>
    <t>Tomas Jacobsson</t>
  </si>
  <si>
    <t>Anders Kempe</t>
  </si>
  <si>
    <t>Jimmy Appelqvist</t>
  </si>
  <si>
    <t>Cenneth Johansson</t>
  </si>
  <si>
    <t>Harald Nyberg</t>
  </si>
  <si>
    <t>Peter Lindén</t>
  </si>
  <si>
    <t>Johnny Bengtsson</t>
  </si>
  <si>
    <t>Eddy Andersson</t>
  </si>
  <si>
    <t>Kent Eriksson</t>
  </si>
  <si>
    <t>Jimmy Carlsson</t>
  </si>
  <si>
    <t>Karl-Gustav Åkerblom</t>
  </si>
  <si>
    <t>Bert-Åke Olsson</t>
  </si>
  <si>
    <t>Bo Lindberg</t>
  </si>
  <si>
    <t>Torsten Hultgren</t>
  </si>
  <si>
    <t>Lennart Friberg</t>
  </si>
  <si>
    <t>Ulrika Backman</t>
  </si>
  <si>
    <t>Eijvor Carlsson</t>
  </si>
  <si>
    <t>Catharina Johansson</t>
  </si>
  <si>
    <t>Viola Bäcklund</t>
  </si>
  <si>
    <t>Jenny Lidberg</t>
  </si>
  <si>
    <t>Hanna Nordenfors</t>
  </si>
  <si>
    <t>Birgit Friedrich</t>
  </si>
  <si>
    <t>Jessica Andersson</t>
  </si>
  <si>
    <t>Henning Bagge</t>
  </si>
  <si>
    <t>Crille Andersson</t>
  </si>
  <si>
    <t>Mats Palmér</t>
  </si>
  <si>
    <t>Bo Carlsson</t>
  </si>
  <si>
    <t>Johnny Kallenberg</t>
  </si>
  <si>
    <t>Robert Antman</t>
  </si>
  <si>
    <t>Jonas Sand</t>
  </si>
  <si>
    <t>Ekerö IK</t>
  </si>
  <si>
    <t>Mikael Nilsson</t>
  </si>
  <si>
    <t>Niklas Eriksson</t>
  </si>
  <si>
    <t>Lasse Höök</t>
  </si>
  <si>
    <t>Fredrik Lilliehöök</t>
  </si>
  <si>
    <t>Jonas Öhr</t>
  </si>
  <si>
    <t>Roland Emanuelsson</t>
  </si>
  <si>
    <t>Jesper Lindstedt</t>
  </si>
  <si>
    <t>Tomas Dunder</t>
  </si>
  <si>
    <t>Rikard Möller</t>
  </si>
  <si>
    <t>Kenthy Nilsson</t>
  </si>
  <si>
    <t>Joel Isensköld</t>
  </si>
  <si>
    <t>Matthias Kallenberg</t>
  </si>
  <si>
    <t>Ragnar Eriksson</t>
  </si>
  <si>
    <t>Ulf Westman</t>
  </si>
  <si>
    <t>David Smusin</t>
  </si>
  <si>
    <t>Christer Andersson</t>
  </si>
  <si>
    <t>Lennart Carlsson</t>
  </si>
  <si>
    <t>Håkan Haver</t>
  </si>
  <si>
    <t>Peter Gyllhag</t>
  </si>
  <si>
    <t>Roland Bexander</t>
  </si>
  <si>
    <t>Tommy From</t>
  </si>
  <si>
    <t>Torulf Claesson</t>
  </si>
  <si>
    <t>Björn Isensköld</t>
  </si>
  <si>
    <t>Ingvar Arnekleiv</t>
  </si>
  <si>
    <t>Raimo Utriainen</t>
  </si>
  <si>
    <t>Martin Berglind</t>
  </si>
  <si>
    <t>Mats Lindblom</t>
  </si>
  <si>
    <t>Kaarina Saviluoto</t>
  </si>
  <si>
    <t>Ulla Domeij</t>
  </si>
  <si>
    <t>Viola Antman</t>
  </si>
  <si>
    <t>Berit Svanholm</t>
  </si>
  <si>
    <t>Chatrine Karlsson</t>
  </si>
  <si>
    <t>Marie Karlsson</t>
  </si>
  <si>
    <t>Monika Svartvik</t>
  </si>
  <si>
    <t>Jan Domeij</t>
  </si>
  <si>
    <t>Jan Elwing</t>
  </si>
  <si>
    <t>Peter Bergkvist</t>
  </si>
  <si>
    <t>Peter Norén</t>
  </si>
  <si>
    <t>Niklas Morell</t>
  </si>
  <si>
    <t>Tommy Lindström</t>
  </si>
  <si>
    <t>Egon Persson</t>
  </si>
  <si>
    <t>Fredrik Hallqvist</t>
  </si>
  <si>
    <t>Leif Lovén</t>
  </si>
  <si>
    <t>Bertil Andersson</t>
  </si>
  <si>
    <t>BSK Uven</t>
  </si>
  <si>
    <t>Tomas Bodin</t>
  </si>
  <si>
    <t>Lars Berglund</t>
  </si>
  <si>
    <t>Hans-Åke Fohrs</t>
  </si>
  <si>
    <t>Inge Bertäng</t>
  </si>
  <si>
    <t>Stisse Wallner</t>
  </si>
  <si>
    <t>Magnus Fredin</t>
  </si>
  <si>
    <t>Lennart Larsson</t>
  </si>
  <si>
    <t>Ronny Grönnevik</t>
  </si>
  <si>
    <t>Lars-Erik Harrysson</t>
  </si>
  <si>
    <t>Anders Hedlund</t>
  </si>
  <si>
    <t>Tomas Harrysson</t>
  </si>
  <si>
    <t>Johan Norrhult</t>
  </si>
  <si>
    <t>Rikard Olofsson</t>
  </si>
  <si>
    <t>Mats Sjöström</t>
  </si>
  <si>
    <t>Albin Östlund</t>
  </si>
  <si>
    <t>Ola Gustafsson</t>
  </si>
  <si>
    <t>Kjell Persson</t>
  </si>
  <si>
    <t>Daniel Aho</t>
  </si>
  <si>
    <t>Emil Norberg</t>
  </si>
  <si>
    <t>Magnus Bergquist</t>
  </si>
  <si>
    <t>Björn Jacobsson</t>
  </si>
  <si>
    <t>Robert Ström</t>
  </si>
  <si>
    <t>Lars Graff</t>
  </si>
  <si>
    <t>Thorbjörn Tomtlund</t>
  </si>
  <si>
    <t>Tommy Eklund</t>
  </si>
  <si>
    <t>Tommy Svärd</t>
  </si>
  <si>
    <t>Kjell Eriksson</t>
  </si>
  <si>
    <t>Karin Larsson Brolund</t>
  </si>
  <si>
    <t>Marie Hallqvist</t>
  </si>
  <si>
    <t>Julia Mauritzson</t>
  </si>
  <si>
    <t>Renée Modigh</t>
  </si>
  <si>
    <t>Sofie Johansson</t>
  </si>
  <si>
    <t>Birgitta Lundgren</t>
  </si>
  <si>
    <t>Emma Mauritzson</t>
  </si>
  <si>
    <t>Martin Thun</t>
  </si>
  <si>
    <t>Börje Johnsson</t>
  </si>
  <si>
    <t>Martin Tapper</t>
  </si>
  <si>
    <t>Stefan Johansson</t>
  </si>
  <si>
    <t>Jerker Eriksson</t>
  </si>
  <si>
    <t>Hans Krusell</t>
  </si>
  <si>
    <t>Pontus Ståhlkrantz</t>
  </si>
  <si>
    <t>Fredrik Enerbranth</t>
  </si>
  <si>
    <t>Tom Sundlin</t>
  </si>
  <si>
    <t>Christer Karlgren</t>
  </si>
  <si>
    <t>Nore Åhlund</t>
  </si>
  <si>
    <t>Leif Svensson</t>
  </si>
  <si>
    <t>Kjell Franzén</t>
  </si>
  <si>
    <t>Börje Jonsson</t>
  </si>
  <si>
    <t>DIE</t>
  </si>
  <si>
    <t>HI60</t>
  </si>
  <si>
    <t>3D, handikappjusterat resultat</t>
  </si>
  <si>
    <t>1-4 resultat ur medelberäkningarna nedan är borttagna om de är avvikande låga.</t>
  </si>
  <si>
    <t>Tävling:</t>
  </si>
  <si>
    <t>Datum:</t>
  </si>
  <si>
    <t>Skytt</t>
  </si>
  <si>
    <t>Slutresultat</t>
  </si>
  <si>
    <t>Placering</t>
  </si>
  <si>
    <t>Resultatlista 3D med handikapp</t>
  </si>
  <si>
    <t>Resultatlista 3D - Handikapp</t>
  </si>
  <si>
    <t>3D-JSM 2018</t>
  </si>
  <si>
    <t>3D-SM 2018</t>
  </si>
  <si>
    <t>HR13</t>
  </si>
  <si>
    <t>DR13</t>
  </si>
  <si>
    <t>HB10</t>
  </si>
  <si>
    <t>DB13</t>
  </si>
  <si>
    <t>DB16</t>
  </si>
  <si>
    <t>HB13</t>
  </si>
  <si>
    <t>HB16</t>
  </si>
  <si>
    <t>DB10</t>
  </si>
  <si>
    <t>HC13</t>
  </si>
  <si>
    <t>DC13</t>
  </si>
  <si>
    <t>HC10</t>
  </si>
  <si>
    <t>DL10</t>
  </si>
  <si>
    <t>HL13</t>
  </si>
  <si>
    <t>DL16</t>
  </si>
  <si>
    <t>DL13</t>
  </si>
  <si>
    <t>HL16</t>
  </si>
  <si>
    <t>DI16</t>
  </si>
  <si>
    <t>DI13</t>
  </si>
  <si>
    <t>Antal pil:</t>
  </si>
  <si>
    <t>3D-JSM 2019</t>
  </si>
  <si>
    <t>2019 Ett</t>
  </si>
  <si>
    <t>2019 Med</t>
  </si>
  <si>
    <t>Utgångspunkt är 3D-SM och 3D-JSM</t>
  </si>
  <si>
    <t>Relationsfaktor för kvoten av Klassens Diff 1-medel och HCE:s Diff 1-medel, om mindre än 0,3 skrivs 0,3</t>
  </si>
  <si>
    <t>stdavv vinnare</t>
  </si>
  <si>
    <t>sdtavv medel</t>
  </si>
  <si>
    <t>medel sdavv</t>
  </si>
  <si>
    <t>Relationsfaktor för standardavvikelser av resultat</t>
  </si>
  <si>
    <t>Test skjutresultat</t>
  </si>
  <si>
    <t>Resultat utan sdtavv</t>
  </si>
  <si>
    <t>Resultat med sdtavv</t>
  </si>
  <si>
    <t>Ytterligare en korrigering görs för resultat som är över tidigare medelvinstresultat i klassen så de anpassas till HCE. Medelstandardavvikelsen för seger och medelresultat används för detta.</t>
  </si>
  <si>
    <r>
      <t>Öviga klassers skyttar får direkt ett tillägg med</t>
    </r>
    <r>
      <rPr>
        <sz val="10"/>
        <color rgb="FF00B050"/>
        <rFont val="Calibri"/>
        <family val="2"/>
        <scheme val="minor"/>
      </rPr>
      <t xml:space="preserve"> handikappbassiffran</t>
    </r>
    <r>
      <rPr>
        <sz val="10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</si>
  <si>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0"/>
        <color rgb="FF7030A0"/>
        <rFont val="Calibri"/>
        <family val="2"/>
        <scheme val="minor"/>
      </rPr>
      <t>medelresultatet</t>
    </r>
    <r>
      <rPr>
        <sz val="10"/>
        <color theme="1"/>
        <rFont val="Calibri"/>
        <family val="2"/>
        <scheme val="minor"/>
      </rPr>
      <t xml:space="preserve"> delas med </t>
    </r>
    <r>
      <rPr>
        <sz val="10"/>
        <color rgb="FFFF0000"/>
        <rFont val="Calibri"/>
        <family val="2"/>
        <scheme val="minor"/>
      </rPr>
      <t>relationsmedelfaktorn</t>
    </r>
  </si>
  <si>
    <t>Orange fält = Korrigerings behov vid få resultat</t>
  </si>
  <si>
    <t>Utan stdavv- korrigering av toppresultat</t>
  </si>
  <si>
    <t>96 pil</t>
  </si>
  <si>
    <t>3D-SM 2019</t>
  </si>
  <si>
    <t>per pil</t>
  </si>
  <si>
    <t>60 i 50</t>
  </si>
  <si>
    <t>50 i E</t>
  </si>
  <si>
    <t>DR60</t>
  </si>
  <si>
    <t>Då en äldre gått upp en klass på samma avstånd räknas denne dubbelt (i bägge klasserna)</t>
  </si>
  <si>
    <t>JSM 3D 2021</t>
  </si>
  <si>
    <t>3D-SM 2021</t>
  </si>
  <si>
    <t>2021 Ett</t>
  </si>
  <si>
    <t>2021 Med</t>
  </si>
  <si>
    <t>RK10H</t>
  </si>
  <si>
    <t>RK10D</t>
  </si>
  <si>
    <t>RC13H</t>
  </si>
  <si>
    <t>RC13D</t>
  </si>
  <si>
    <t>RJ16H</t>
  </si>
  <si>
    <t>RJ16D</t>
  </si>
  <si>
    <t>BK10H</t>
  </si>
  <si>
    <t>BC13H</t>
  </si>
  <si>
    <t>BC13D</t>
  </si>
  <si>
    <t>BJ16H</t>
  </si>
  <si>
    <t>BJ16D</t>
  </si>
  <si>
    <t>CC13D</t>
  </si>
  <si>
    <t>CJ16H</t>
  </si>
  <si>
    <t>LK10D</t>
  </si>
  <si>
    <t>LC13H</t>
  </si>
  <si>
    <t>3D-JSM 2022 Hallsberg 220708</t>
  </si>
  <si>
    <t>48 pilar</t>
  </si>
  <si>
    <t>obs 46 pil</t>
  </si>
  <si>
    <t>BK10D</t>
  </si>
  <si>
    <t>2022 Ett</t>
  </si>
  <si>
    <t>2022 Med</t>
  </si>
  <si>
    <t>2023 Ett</t>
  </si>
  <si>
    <t>2023 Med</t>
  </si>
  <si>
    <t>2024 Ett</t>
  </si>
  <si>
    <t>2024 Med</t>
  </si>
  <si>
    <t>3D-SM 2021 2022-08-20+21 Siljanspilen</t>
  </si>
  <si>
    <t>medel</t>
  </si>
  <si>
    <t>DI50</t>
  </si>
  <si>
    <t>ej med</t>
  </si>
  <si>
    <t>i RVH</t>
  </si>
  <si>
    <t>Dam</t>
  </si>
  <si>
    <t>BU13</t>
  </si>
  <si>
    <t>BU16</t>
  </si>
  <si>
    <t>BU21</t>
  </si>
  <si>
    <t>CU13</t>
  </si>
  <si>
    <t>CU16</t>
  </si>
  <si>
    <t>CU21W</t>
  </si>
  <si>
    <t>CU21M</t>
  </si>
  <si>
    <t>TU21</t>
  </si>
  <si>
    <t>LU13</t>
  </si>
  <si>
    <t>LU16</t>
  </si>
  <si>
    <t>LU21</t>
  </si>
  <si>
    <t>RU13</t>
  </si>
  <si>
    <t>RU16</t>
  </si>
  <si>
    <t>RU21W</t>
  </si>
  <si>
    <t>RU21M</t>
  </si>
  <si>
    <t>BW</t>
  </si>
  <si>
    <t>BM</t>
  </si>
  <si>
    <t>B50W</t>
  </si>
  <si>
    <t>B50M</t>
  </si>
  <si>
    <t>B60M</t>
  </si>
  <si>
    <t>CW</t>
  </si>
  <si>
    <t>CM</t>
  </si>
  <si>
    <t>C50W</t>
  </si>
  <si>
    <t>C50M</t>
  </si>
  <si>
    <t>C60W</t>
  </si>
  <si>
    <t>C60M</t>
  </si>
  <si>
    <t>TW</t>
  </si>
  <si>
    <t>TH</t>
  </si>
  <si>
    <t>T50M</t>
  </si>
  <si>
    <t>T60M</t>
  </si>
  <si>
    <t>LW</t>
  </si>
  <si>
    <t>LM</t>
  </si>
  <si>
    <t>L50W</t>
  </si>
  <si>
    <t>L50M</t>
  </si>
  <si>
    <t>L60M</t>
  </si>
  <si>
    <t>RW</t>
  </si>
  <si>
    <t>RM</t>
  </si>
  <si>
    <t>R50M</t>
  </si>
  <si>
    <t>R60W</t>
  </si>
  <si>
    <t>R60M</t>
  </si>
  <si>
    <t>3d-SM 2023 i Arvika</t>
  </si>
  <si>
    <t>per pil (96)</t>
  </si>
  <si>
    <t>W</t>
  </si>
  <si>
    <t>TM</t>
  </si>
  <si>
    <t>3D-SM 2023 7/7 KÄVLINGE</t>
  </si>
  <si>
    <t>RU13M</t>
  </si>
  <si>
    <t>RU16M</t>
  </si>
  <si>
    <t>RU16W</t>
  </si>
  <si>
    <t>PER PIL, 48</t>
  </si>
  <si>
    <t>BU13M</t>
  </si>
  <si>
    <t>BU13W</t>
  </si>
  <si>
    <t>BU16M</t>
  </si>
  <si>
    <t>BU16W</t>
  </si>
  <si>
    <t>BU21M</t>
  </si>
  <si>
    <t>BU21W</t>
  </si>
  <si>
    <t>CU16M</t>
  </si>
  <si>
    <t>LU13M</t>
  </si>
  <si>
    <t>LU13W</t>
  </si>
  <si>
    <t>LU16M</t>
  </si>
  <si>
    <t>LU21W</t>
  </si>
  <si>
    <t>TU16M</t>
  </si>
  <si>
    <t>R50W</t>
  </si>
  <si>
    <t>2023-09-17, Karlstads BK</t>
  </si>
  <si>
    <t>uppdat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</si>
</sst>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 Black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3"/>
      <name val="Arial"/>
      <family val="2"/>
    </font>
    <font>
      <sz val="18"/>
      <color theme="1"/>
      <name val="Arial Black"/>
      <family val="2"/>
    </font>
    <font>
      <sz val="11"/>
      <color rgb="FFFF0000"/>
      <name val="Calibri"/>
      <family val="2"/>
      <scheme val="minor"/>
    </font>
    <font>
      <b/>
      <sz val="13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16" fillId="6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2" fontId="0" fillId="5" borderId="0" xfId="0" applyNumberForma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13" fillId="10" borderId="0" xfId="0" applyNumberFormat="1" applyFont="1" applyFill="1" applyAlignment="1">
      <alignment horizontal="center"/>
    </xf>
    <xf numFmtId="2" fontId="14" fillId="10" borderId="0" xfId="0" applyNumberFormat="1" applyFont="1" applyFill="1" applyAlignment="1">
      <alignment horizontal="center"/>
    </xf>
    <xf numFmtId="2" fontId="12" fillId="10" borderId="0" xfId="0" applyNumberFormat="1" applyFont="1" applyFill="1" applyAlignment="1">
      <alignment horizontal="center"/>
    </xf>
    <xf numFmtId="2" fontId="27" fillId="10" borderId="0" xfId="0" applyNumberFormat="1" applyFont="1" applyFill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4" borderId="0" xfId="0" applyFill="1"/>
    <xf numFmtId="0" fontId="29" fillId="4" borderId="0" xfId="0" applyFont="1" applyFill="1"/>
    <xf numFmtId="0" fontId="4" fillId="4" borderId="0" xfId="0" applyFont="1" applyFill="1"/>
    <xf numFmtId="0" fontId="0" fillId="0" borderId="1" xfId="0" applyBorder="1"/>
    <xf numFmtId="0" fontId="4" fillId="2" borderId="1" xfId="0" applyFont="1" applyFill="1" applyBorder="1"/>
    <xf numFmtId="0" fontId="4" fillId="0" borderId="0" xfId="0" applyFont="1"/>
    <xf numFmtId="0" fontId="4" fillId="0" borderId="1" xfId="0" applyFont="1" applyBorder="1"/>
    <xf numFmtId="1" fontId="0" fillId="0" borderId="1" xfId="0" applyNumberFormat="1" applyBorder="1"/>
    <xf numFmtId="1" fontId="0" fillId="4" borderId="0" xfId="0" applyNumberFormat="1" applyFill="1"/>
    <xf numFmtId="0" fontId="4" fillId="7" borderId="1" xfId="0" applyFont="1" applyFill="1" applyBorder="1"/>
    <xf numFmtId="0" fontId="0" fillId="7" borderId="1" xfId="0" applyFill="1" applyBorder="1"/>
    <xf numFmtId="0" fontId="29" fillId="0" borderId="0" xfId="0" applyFont="1"/>
    <xf numFmtId="1" fontId="0" fillId="0" borderId="0" xfId="0" applyNumberFormat="1"/>
    <xf numFmtId="0" fontId="30" fillId="0" borderId="0" xfId="0" applyFont="1"/>
    <xf numFmtId="0" fontId="16" fillId="0" borderId="0" xfId="0" applyFont="1"/>
    <xf numFmtId="2" fontId="16" fillId="6" borderId="0" xfId="0" applyNumberFormat="1" applyFont="1" applyFill="1" applyAlignment="1">
      <alignment horizontal="center"/>
    </xf>
    <xf numFmtId="2" fontId="16" fillId="6" borderId="2" xfId="0" applyNumberFormat="1" applyFont="1" applyFill="1" applyBorder="1" applyAlignment="1">
      <alignment horizontal="center"/>
    </xf>
    <xf numFmtId="2" fontId="17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31" fillId="3" borderId="3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2" borderId="2" xfId="0" applyFont="1" applyFill="1" applyBorder="1" applyAlignment="1">
      <alignment horizontal="center"/>
    </xf>
    <xf numFmtId="2" fontId="0" fillId="0" borderId="0" xfId="0" applyNumberFormat="1"/>
    <xf numFmtId="2" fontId="30" fillId="0" borderId="0" xfId="0" applyNumberFormat="1" applyFont="1"/>
    <xf numFmtId="2" fontId="6" fillId="11" borderId="0" xfId="0" applyNumberFormat="1" applyFont="1" applyFill="1" applyAlignment="1">
      <alignment horizontal="center"/>
    </xf>
    <xf numFmtId="2" fontId="6" fillId="11" borderId="2" xfId="0" applyNumberFormat="1" applyFont="1" applyFill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5" fillId="7" borderId="6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8" borderId="6" xfId="0" applyFill="1" applyBorder="1"/>
    <xf numFmtId="0" fontId="0" fillId="8" borderId="8" xfId="0" applyFill="1" applyBorder="1"/>
    <xf numFmtId="1" fontId="22" fillId="2" borderId="9" xfId="0" applyNumberFormat="1" applyFont="1" applyFill="1" applyBorder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10" fillId="15" borderId="0" xfId="0" applyFont="1" applyFill="1"/>
    <xf numFmtId="1" fontId="6" fillId="13" borderId="0" xfId="0" applyNumberFormat="1" applyFont="1" applyFill="1"/>
    <xf numFmtId="0" fontId="6" fillId="14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center"/>
    </xf>
    <xf numFmtId="0" fontId="39" fillId="0" borderId="0" xfId="0" applyFont="1"/>
    <xf numFmtId="14" fontId="0" fillId="0" borderId="1" xfId="0" applyNumberFormat="1" applyBorder="1" applyAlignment="1">
      <alignment horizontal="left"/>
    </xf>
    <xf numFmtId="0" fontId="39" fillId="0" borderId="0" xfId="0" applyFont="1" applyAlignment="1">
      <alignment wrapText="1"/>
    </xf>
    <xf numFmtId="0" fontId="40" fillId="2" borderId="1" xfId="0" applyFont="1" applyFill="1" applyBorder="1"/>
    <xf numFmtId="1" fontId="39" fillId="0" borderId="0" xfId="0" applyNumberFormat="1" applyFont="1"/>
    <xf numFmtId="1" fontId="30" fillId="0" borderId="0" xfId="0" applyNumberFormat="1" applyFont="1"/>
    <xf numFmtId="0" fontId="0" fillId="0" borderId="1" xfId="0" applyBorder="1" applyAlignment="1">
      <alignment horizontal="left"/>
    </xf>
    <xf numFmtId="2" fontId="16" fillId="0" borderId="0" xfId="0" applyNumberFormat="1" applyFont="1"/>
    <xf numFmtId="0" fontId="0" fillId="0" borderId="0" xfId="0" applyAlignment="1">
      <alignment horizontal="left"/>
    </xf>
    <xf numFmtId="2" fontId="10" fillId="11" borderId="0" xfId="0" applyNumberFormat="1" applyFont="1" applyFill="1" applyAlignment="1">
      <alignment horizontal="center"/>
    </xf>
    <xf numFmtId="2" fontId="6" fillId="12" borderId="0" xfId="0" applyNumberFormat="1" applyFont="1" applyFill="1" applyAlignment="1">
      <alignment horizontal="center"/>
    </xf>
    <xf numFmtId="2" fontId="6" fillId="12" borderId="2" xfId="0" applyNumberFormat="1" applyFont="1" applyFill="1" applyBorder="1" applyAlignment="1">
      <alignment horizontal="center"/>
    </xf>
    <xf numFmtId="2" fontId="17" fillId="0" borderId="0" xfId="0" applyNumberFormat="1" applyFont="1"/>
    <xf numFmtId="2" fontId="10" fillId="12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0" xfId="0" applyFont="1" applyFill="1"/>
    <xf numFmtId="0" fontId="10" fillId="10" borderId="0" xfId="0" applyFont="1" applyFill="1" applyAlignment="1">
      <alignment horizontal="center"/>
    </xf>
    <xf numFmtId="0" fontId="10" fillId="10" borderId="0" xfId="0" applyFont="1" applyFill="1"/>
    <xf numFmtId="1" fontId="22" fillId="2" borderId="10" xfId="0" applyNumberFormat="1" applyFont="1" applyFill="1" applyBorder="1" applyAlignment="1">
      <alignment horizontal="center"/>
    </xf>
    <xf numFmtId="2" fontId="13" fillId="10" borderId="2" xfId="0" applyNumberFormat="1" applyFont="1" applyFill="1" applyBorder="1" applyAlignment="1">
      <alignment horizontal="center"/>
    </xf>
    <xf numFmtId="2" fontId="14" fillId="10" borderId="2" xfId="0" applyNumberFormat="1" applyFont="1" applyFill="1" applyBorder="1" applyAlignment="1">
      <alignment horizontal="center"/>
    </xf>
    <xf numFmtId="2" fontId="12" fillId="10" borderId="2" xfId="0" applyNumberFormat="1" applyFont="1" applyFill="1" applyBorder="1" applyAlignment="1">
      <alignment horizontal="center"/>
    </xf>
    <xf numFmtId="2" fontId="27" fillId="10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6" fillId="13" borderId="2" xfId="0" applyNumberFormat="1" applyFont="1" applyFill="1" applyBorder="1"/>
    <xf numFmtId="0" fontId="6" fillId="10" borderId="2" xfId="0" applyFont="1" applyFill="1" applyBorder="1" applyAlignment="1">
      <alignment horizontal="center"/>
    </xf>
    <xf numFmtId="0" fontId="6" fillId="10" borderId="2" xfId="0" applyFont="1" applyFill="1" applyBorder="1"/>
    <xf numFmtId="2" fontId="6" fillId="16" borderId="0" xfId="0" applyNumberFormat="1" applyFont="1" applyFill="1" applyAlignment="1">
      <alignment horizontal="center"/>
    </xf>
    <xf numFmtId="2" fontId="6" fillId="16" borderId="2" xfId="0" applyNumberFormat="1" applyFont="1" applyFill="1" applyBorder="1" applyAlignment="1">
      <alignment horizontal="center"/>
    </xf>
    <xf numFmtId="0" fontId="0" fillId="3" borderId="0" xfId="0" applyFill="1"/>
    <xf numFmtId="2" fontId="16" fillId="3" borderId="0" xfId="0" applyNumberFormat="1" applyFont="1" applyFill="1"/>
    <xf numFmtId="2" fontId="10" fillId="16" borderId="0" xfId="0" applyNumberFormat="1" applyFont="1" applyFill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0" fontId="0" fillId="16" borderId="0" xfId="0" applyFill="1"/>
    <xf numFmtId="2" fontId="0" fillId="16" borderId="0" xfId="0" applyNumberFormat="1" applyFill="1"/>
    <xf numFmtId="2" fontId="6" fillId="17" borderId="0" xfId="0" applyNumberFormat="1" applyFont="1" applyFill="1" applyAlignment="1">
      <alignment horizontal="center"/>
    </xf>
    <xf numFmtId="2" fontId="10" fillId="17" borderId="0" xfId="0" applyNumberFormat="1" applyFont="1" applyFill="1" applyAlignment="1">
      <alignment horizontal="center"/>
    </xf>
    <xf numFmtId="2" fontId="6" fillId="17" borderId="2" xfId="0" applyNumberFormat="1" applyFont="1" applyFill="1" applyBorder="1" applyAlignment="1">
      <alignment horizontal="center"/>
    </xf>
    <xf numFmtId="0" fontId="43" fillId="4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47625</xdr:rowOff>
    </xdr:from>
    <xdr:to>
      <xdr:col>6</xdr:col>
      <xdr:colOff>352425</xdr:colOff>
      <xdr:row>2</xdr:row>
      <xdr:rowOff>85725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8349FE46-5B2D-4723-81FF-F20E2BAE837B}"/>
            </a:ext>
          </a:extLst>
        </xdr:cNvPr>
        <xdr:cNvCxnSpPr/>
      </xdr:nvCxnSpPr>
      <xdr:spPr>
        <a:xfrm flipH="1">
          <a:off x="4676775" y="590550"/>
          <a:ext cx="342900" cy="3810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361950</xdr:colOff>
      <xdr:row>1</xdr:row>
      <xdr:rowOff>66676</xdr:rowOff>
    </xdr:from>
    <xdr:to>
      <xdr:col>8</xdr:col>
      <xdr:colOff>390525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BD7BE6ED-5569-426D-9CA5-3D81CCF77DBA}"/>
            </a:ext>
          </a:extLst>
        </xdr:cNvPr>
        <xdr:cNvSpPr txBox="1"/>
      </xdr:nvSpPr>
      <xdr:spPr>
        <a:xfrm>
          <a:off x="4724400" y="409576"/>
          <a:ext cx="1247775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</a:t>
          </a:r>
        </a:p>
      </xdr:txBody>
    </xdr:sp>
    <xdr:clientData/>
  </xdr:twoCellAnchor>
  <xdr:twoCellAnchor>
    <xdr:from>
      <xdr:col>7</xdr:col>
      <xdr:colOff>371475</xdr:colOff>
      <xdr:row>17</xdr:row>
      <xdr:rowOff>152400</xdr:rowOff>
    </xdr:from>
    <xdr:to>
      <xdr:col>10</xdr:col>
      <xdr:colOff>428625</xdr:colOff>
      <xdr:row>25</xdr:row>
      <xdr:rowOff>114300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8124538D-AC40-45F5-A48E-90C63CE2903F}"/>
            </a:ext>
          </a:extLst>
        </xdr:cNvPr>
        <xdr:cNvSpPr txBox="1"/>
      </xdr:nvSpPr>
      <xdr:spPr>
        <a:xfrm>
          <a:off x="5438775" y="3752850"/>
          <a:ext cx="1885950" cy="148590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under rubrikraden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38102</xdr:colOff>
      <xdr:row>21</xdr:row>
      <xdr:rowOff>57150</xdr:rowOff>
    </xdr:from>
    <xdr:to>
      <xdr:col>7</xdr:col>
      <xdr:colOff>371475</xdr:colOff>
      <xdr:row>21</xdr:row>
      <xdr:rowOff>117100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B6A610D2-22F3-4148-AA31-6C2B784C5B7B}"/>
            </a:ext>
          </a:extLst>
        </xdr:cNvPr>
        <xdr:cNvCxnSpPr/>
      </xdr:nvCxnSpPr>
      <xdr:spPr>
        <a:xfrm flipH="1">
          <a:off x="5010152" y="4229100"/>
          <a:ext cx="333373" cy="59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409575</xdr:colOff>
      <xdr:row>3</xdr:row>
      <xdr:rowOff>28575</xdr:rowOff>
    </xdr:from>
    <xdr:to>
      <xdr:col>10</xdr:col>
      <xdr:colOff>276225</xdr:colOff>
      <xdr:row>4</xdr:row>
      <xdr:rowOff>114861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F18BAECD-621E-44CB-BFB8-5203CB352313}"/>
            </a:ext>
          </a:extLst>
        </xdr:cNvPr>
        <xdr:cNvSpPr txBox="1"/>
      </xdr:nvSpPr>
      <xdr:spPr>
        <a:xfrm>
          <a:off x="5381625" y="790575"/>
          <a:ext cx="1695450" cy="448236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</a:t>
          </a:r>
        </a:p>
      </xdr:txBody>
    </xdr:sp>
    <xdr:clientData/>
  </xdr:twoCellAnchor>
  <xdr:twoCellAnchor>
    <xdr:from>
      <xdr:col>2</xdr:col>
      <xdr:colOff>1343025</xdr:colOff>
      <xdr:row>3</xdr:row>
      <xdr:rowOff>252693</xdr:rowOff>
    </xdr:from>
    <xdr:to>
      <xdr:col>7</xdr:col>
      <xdr:colOff>409575</xdr:colOff>
      <xdr:row>4</xdr:row>
      <xdr:rowOff>28575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4243E0AA-0AF4-4E0A-AF60-02BFEDBF1007}"/>
            </a:ext>
          </a:extLst>
        </xdr:cNvPr>
        <xdr:cNvCxnSpPr>
          <a:stCxn id="6" idx="1"/>
        </xdr:cNvCxnSpPr>
      </xdr:nvCxnSpPr>
      <xdr:spPr>
        <a:xfrm flipH="1">
          <a:off x="2562225" y="1014693"/>
          <a:ext cx="2819400" cy="13783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371475</xdr:colOff>
      <xdr:row>6</xdr:row>
      <xdr:rowOff>171450</xdr:rowOff>
    </xdr:from>
    <xdr:to>
      <xdr:col>10</xdr:col>
      <xdr:colOff>247650</xdr:colOff>
      <xdr:row>14</xdr:row>
      <xdr:rowOff>28575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10A3D598-3B75-4919-BF2E-306531178C00}"/>
            </a:ext>
          </a:extLst>
        </xdr:cNvPr>
        <xdr:cNvSpPr txBox="1"/>
      </xdr:nvSpPr>
      <xdr:spPr>
        <a:xfrm>
          <a:off x="5343525" y="1676400"/>
          <a:ext cx="1704975" cy="11906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hela tabellraden från Klass till Placering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352425</xdr:colOff>
      <xdr:row>74</xdr:row>
      <xdr:rowOff>123825</xdr:rowOff>
    </xdr:from>
    <xdr:to>
      <xdr:col>10</xdr:col>
      <xdr:colOff>219075</xdr:colOff>
      <xdr:row>78</xdr:row>
      <xdr:rowOff>38100</xdr:rowOff>
    </xdr:to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5D4843EF-CCAC-4353-BA64-2C3690987456}"/>
            </a:ext>
          </a:extLst>
        </xdr:cNvPr>
        <xdr:cNvSpPr txBox="1"/>
      </xdr:nvSpPr>
      <xdr:spPr>
        <a:xfrm>
          <a:off x="5629275" y="14582775"/>
          <a:ext cx="1695450" cy="676275"/>
        </a:xfrm>
        <a:prstGeom prst="rect">
          <a:avLst/>
        </a:prstGeom>
        <a:solidFill>
          <a:srgbClr val="C0504D">
            <a:lumMod val="60000"/>
            <a:lumOff val="40000"/>
          </a:srgb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OBS! Kan ej jämföras.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Klassresultat saknas från 3D-SM.</a:t>
          </a:r>
        </a:p>
      </xdr:txBody>
    </xdr:sp>
    <xdr:clientData/>
  </xdr:twoCellAnchor>
  <xdr:twoCellAnchor>
    <xdr:from>
      <xdr:col>5</xdr:col>
      <xdr:colOff>581025</xdr:colOff>
      <xdr:row>77</xdr:row>
      <xdr:rowOff>138113</xdr:rowOff>
    </xdr:from>
    <xdr:to>
      <xdr:col>7</xdr:col>
      <xdr:colOff>333377</xdr:colOff>
      <xdr:row>78</xdr:row>
      <xdr:rowOff>123825</xdr:rowOff>
    </xdr:to>
    <xdr:cxnSp macro="">
      <xdr:nvCxnSpPr>
        <xdr:cNvPr id="13" name="Rak pilkoppling 12">
          <a:extLst>
            <a:ext uri="{FF2B5EF4-FFF2-40B4-BE49-F238E27FC236}">
              <a16:creationId xmlns:a16="http://schemas.microsoft.com/office/drawing/2014/main" id="{2B07B79C-07BE-48C6-AC9D-FF23970CBA40}"/>
            </a:ext>
          </a:extLst>
        </xdr:cNvPr>
        <xdr:cNvCxnSpPr/>
      </xdr:nvCxnSpPr>
      <xdr:spPr>
        <a:xfrm flipH="1">
          <a:off x="4495800" y="15168563"/>
          <a:ext cx="1114427" cy="17621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352423</xdr:colOff>
      <xdr:row>5</xdr:row>
      <xdr:rowOff>190499</xdr:rowOff>
    </xdr:from>
    <xdr:to>
      <xdr:col>9</xdr:col>
      <xdr:colOff>352423</xdr:colOff>
      <xdr:row>18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9E5B6DA-F2BD-483F-9097-40C197FBE8FA}"/>
            </a:ext>
          </a:extLst>
        </xdr:cNvPr>
        <xdr:cNvSpPr txBox="1"/>
      </xdr:nvSpPr>
      <xdr:spPr>
        <a:xfrm>
          <a:off x="5486398" y="723899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371473</xdr:colOff>
      <xdr:row>5</xdr:row>
      <xdr:rowOff>190499</xdr:rowOff>
    </xdr:from>
    <xdr:to>
      <xdr:col>9</xdr:col>
      <xdr:colOff>371473</xdr:colOff>
      <xdr:row>18</xdr:row>
      <xdr:rowOff>19050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B4B7EDA6-6828-4C84-96A3-208AC754897B}"/>
            </a:ext>
          </a:extLst>
        </xdr:cNvPr>
        <xdr:cNvSpPr txBox="1"/>
      </xdr:nvSpPr>
      <xdr:spPr>
        <a:xfrm>
          <a:off x="6610348" y="1724024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380999</xdr:colOff>
      <xdr:row>2</xdr:row>
      <xdr:rowOff>95250</xdr:rowOff>
    </xdr:from>
    <xdr:to>
      <xdr:col>9</xdr:col>
      <xdr:colOff>371474</xdr:colOff>
      <xdr:row>5</xdr:row>
      <xdr:rowOff>76200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8F3D16BC-E01C-4BF3-886F-625D7E8FE08F}"/>
            </a:ext>
          </a:extLst>
        </xdr:cNvPr>
        <xdr:cNvSpPr txBox="1"/>
      </xdr:nvSpPr>
      <xdr:spPr>
        <a:xfrm>
          <a:off x="6619874" y="628650"/>
          <a:ext cx="1819275" cy="9810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D-kolumnen då den inte tar hänsyn till resultat över tidigare snitt på SM-segerresultat (när någon skjutit så bra)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600075</xdr:colOff>
      <xdr:row>4</xdr:row>
      <xdr:rowOff>85725</xdr:rowOff>
    </xdr:from>
    <xdr:to>
      <xdr:col>6</xdr:col>
      <xdr:colOff>381001</xdr:colOff>
      <xdr:row>4</xdr:row>
      <xdr:rowOff>95252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2DBA1DB9-8475-4024-9B9F-09DAE032A0E7}"/>
            </a:ext>
          </a:extLst>
        </xdr:cNvPr>
        <xdr:cNvCxnSpPr/>
      </xdr:nvCxnSpPr>
      <xdr:spPr>
        <a:xfrm flipH="1" flipV="1">
          <a:off x="4524375" y="1000125"/>
          <a:ext cx="2095501" cy="9527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1773267" TargetMode="External"/><Relationship Id="rId21" Type="http://schemas.openxmlformats.org/officeDocument/2006/relationships/hyperlink" Target="https://resultat.bagskytte.se/Archer/Details/3647990" TargetMode="External"/><Relationship Id="rId42" Type="http://schemas.openxmlformats.org/officeDocument/2006/relationships/hyperlink" Target="https://resultat.bagskytte.se/Archer/Details/130072" TargetMode="External"/><Relationship Id="rId63" Type="http://schemas.openxmlformats.org/officeDocument/2006/relationships/hyperlink" Target="https://resultat.bagskytte.se/Archer/Details/1749814" TargetMode="External"/><Relationship Id="rId84" Type="http://schemas.openxmlformats.org/officeDocument/2006/relationships/hyperlink" Target="https://resultat.bagskytte.se/Archer/Details/1839285" TargetMode="External"/><Relationship Id="rId138" Type="http://schemas.openxmlformats.org/officeDocument/2006/relationships/hyperlink" Target="https://resultat.bagskytte.se/Archer/Details/398562" TargetMode="External"/><Relationship Id="rId159" Type="http://schemas.openxmlformats.org/officeDocument/2006/relationships/hyperlink" Target="https://resultat.bagskytte.se/Archer/Details/127167" TargetMode="External"/><Relationship Id="rId170" Type="http://schemas.openxmlformats.org/officeDocument/2006/relationships/hyperlink" Target="https://resultat.bagskytte.se/Archer/Details/3232785" TargetMode="External"/><Relationship Id="rId191" Type="http://schemas.openxmlformats.org/officeDocument/2006/relationships/hyperlink" Target="https://resultat.bagskytte.se/Archer/Details/538797" TargetMode="External"/><Relationship Id="rId205" Type="http://schemas.openxmlformats.org/officeDocument/2006/relationships/hyperlink" Target="https://resultat.bagskytte.se/Archer/Details/740583" TargetMode="External"/><Relationship Id="rId226" Type="http://schemas.openxmlformats.org/officeDocument/2006/relationships/hyperlink" Target="https://resultat.bagskytte.se/Archer/Details/466186" TargetMode="External"/><Relationship Id="rId247" Type="http://schemas.openxmlformats.org/officeDocument/2006/relationships/hyperlink" Target="https://resultat.bagskytte.se/Archer/Details/153260" TargetMode="External"/><Relationship Id="rId107" Type="http://schemas.openxmlformats.org/officeDocument/2006/relationships/hyperlink" Target="https://resultat.bagskytte.se/Archer/Details/4497384" TargetMode="External"/><Relationship Id="rId11" Type="http://schemas.openxmlformats.org/officeDocument/2006/relationships/hyperlink" Target="https://resultat.bagskytte.se/Archer/Details/4343122" TargetMode="External"/><Relationship Id="rId32" Type="http://schemas.openxmlformats.org/officeDocument/2006/relationships/hyperlink" Target="https://resultat.bagskytte.se/Archer/Details/2367277" TargetMode="External"/><Relationship Id="rId53" Type="http://schemas.openxmlformats.org/officeDocument/2006/relationships/hyperlink" Target="https://resultat.bagskytte.se/Archer/Details/559501" TargetMode="External"/><Relationship Id="rId74" Type="http://schemas.openxmlformats.org/officeDocument/2006/relationships/hyperlink" Target="https://resultat.bagskytte.se/Archer/Details/2018829" TargetMode="External"/><Relationship Id="rId128" Type="http://schemas.openxmlformats.org/officeDocument/2006/relationships/hyperlink" Target="https://resultat.bagskytte.se/Archer/Details/853109" TargetMode="External"/><Relationship Id="rId149" Type="http://schemas.openxmlformats.org/officeDocument/2006/relationships/hyperlink" Target="https://resultat.bagskytte.se/Archer/Details/129841" TargetMode="External"/><Relationship Id="rId5" Type="http://schemas.openxmlformats.org/officeDocument/2006/relationships/hyperlink" Target="https://resultat.bagskytte.se/Archer/Details/2779814" TargetMode="External"/><Relationship Id="rId95" Type="http://schemas.openxmlformats.org/officeDocument/2006/relationships/hyperlink" Target="https://resultat.bagskytte.se/Archer/Details/128463" TargetMode="External"/><Relationship Id="rId160" Type="http://schemas.openxmlformats.org/officeDocument/2006/relationships/hyperlink" Target="https://resultat.bagskytte.se/Archer/Details/1151574" TargetMode="External"/><Relationship Id="rId181" Type="http://schemas.openxmlformats.org/officeDocument/2006/relationships/hyperlink" Target="https://resultat.bagskytte.se/Archer/Details/2684164" TargetMode="External"/><Relationship Id="rId216" Type="http://schemas.openxmlformats.org/officeDocument/2006/relationships/hyperlink" Target="https://resultat.bagskytte.se/Archer/Details/128252" TargetMode="External"/><Relationship Id="rId237" Type="http://schemas.openxmlformats.org/officeDocument/2006/relationships/hyperlink" Target="https://resultat.bagskytte.se/Archer/Details/130120" TargetMode="External"/><Relationship Id="rId258" Type="http://schemas.openxmlformats.org/officeDocument/2006/relationships/hyperlink" Target="https://resultat.bagskytte.se/Archer/Details/2176009" TargetMode="External"/><Relationship Id="rId22" Type="http://schemas.openxmlformats.org/officeDocument/2006/relationships/hyperlink" Target="https://resultat.bagskytte.se/Archer/Details/2129986" TargetMode="External"/><Relationship Id="rId43" Type="http://schemas.openxmlformats.org/officeDocument/2006/relationships/hyperlink" Target="https://resultat.bagskytte.se/Archer/Details/123120" TargetMode="External"/><Relationship Id="rId64" Type="http://schemas.openxmlformats.org/officeDocument/2006/relationships/hyperlink" Target="https://resultat.bagskytte.se/Archer/Details/2541679" TargetMode="External"/><Relationship Id="rId118" Type="http://schemas.openxmlformats.org/officeDocument/2006/relationships/hyperlink" Target="https://resultat.bagskytte.se/Archer/Details/1598343" TargetMode="External"/><Relationship Id="rId139" Type="http://schemas.openxmlformats.org/officeDocument/2006/relationships/hyperlink" Target="https://resultat.bagskytte.se/Archer/Details/584745" TargetMode="External"/><Relationship Id="rId85" Type="http://schemas.openxmlformats.org/officeDocument/2006/relationships/hyperlink" Target="https://resultat.bagskytte.se/Archer/Details/847658" TargetMode="External"/><Relationship Id="rId150" Type="http://schemas.openxmlformats.org/officeDocument/2006/relationships/hyperlink" Target="https://resultat.bagskytte.se/Archer/Details/1597421" TargetMode="External"/><Relationship Id="rId171" Type="http://schemas.openxmlformats.org/officeDocument/2006/relationships/hyperlink" Target="https://resultat.bagskytte.se/Archer/Details/621983" TargetMode="External"/><Relationship Id="rId192" Type="http://schemas.openxmlformats.org/officeDocument/2006/relationships/hyperlink" Target="https://resultat.bagskytte.se/Archer/Details/6546" TargetMode="External"/><Relationship Id="rId206" Type="http://schemas.openxmlformats.org/officeDocument/2006/relationships/hyperlink" Target="https://resultat.bagskytte.se/Archer/Details/129730" TargetMode="External"/><Relationship Id="rId227" Type="http://schemas.openxmlformats.org/officeDocument/2006/relationships/hyperlink" Target="https://resultat.bagskytte.se/Archer/Details/4501391" TargetMode="External"/><Relationship Id="rId248" Type="http://schemas.openxmlformats.org/officeDocument/2006/relationships/hyperlink" Target="https://resultat.bagskytte.se/Archer/Details/337809" TargetMode="External"/><Relationship Id="rId12" Type="http://schemas.openxmlformats.org/officeDocument/2006/relationships/hyperlink" Target="https://resultat.bagskytte.se/Archer/Details/2922487" TargetMode="External"/><Relationship Id="rId33" Type="http://schemas.openxmlformats.org/officeDocument/2006/relationships/hyperlink" Target="https://resultat.bagskytte.se/Archer/Details/130104" TargetMode="External"/><Relationship Id="rId108" Type="http://schemas.openxmlformats.org/officeDocument/2006/relationships/hyperlink" Target="https://resultat.bagskytte.se/Archer/Details/699806" TargetMode="External"/><Relationship Id="rId129" Type="http://schemas.openxmlformats.org/officeDocument/2006/relationships/hyperlink" Target="https://resultat.bagskytte.se/Archer/Details/1601663" TargetMode="External"/><Relationship Id="rId54" Type="http://schemas.openxmlformats.org/officeDocument/2006/relationships/hyperlink" Target="https://resultat.bagskytte.se/Archer/Details/2151094" TargetMode="External"/><Relationship Id="rId75" Type="http://schemas.openxmlformats.org/officeDocument/2006/relationships/hyperlink" Target="https://resultat.bagskytte.se/Archer/Details/129970" TargetMode="External"/><Relationship Id="rId96" Type="http://schemas.openxmlformats.org/officeDocument/2006/relationships/hyperlink" Target="https://resultat.bagskytte.se/Archer/Details/130378" TargetMode="External"/><Relationship Id="rId140" Type="http://schemas.openxmlformats.org/officeDocument/2006/relationships/hyperlink" Target="https://resultat.bagskytte.se/Archer/Details/915315" TargetMode="External"/><Relationship Id="rId161" Type="http://schemas.openxmlformats.org/officeDocument/2006/relationships/hyperlink" Target="https://resultat.bagskytte.se/Archer/Details/418530" TargetMode="External"/><Relationship Id="rId182" Type="http://schemas.openxmlformats.org/officeDocument/2006/relationships/hyperlink" Target="https://resultat.bagskytte.se/Archer/Details/4497377" TargetMode="External"/><Relationship Id="rId217" Type="http://schemas.openxmlformats.org/officeDocument/2006/relationships/hyperlink" Target="https://resultat.bagskytte.se/Archer/Details/609858" TargetMode="External"/><Relationship Id="rId1" Type="http://schemas.openxmlformats.org/officeDocument/2006/relationships/hyperlink" Target="https://resultat.bagskytte.se/Event/Result?eventId=381&amp;sort=AverageArrows&amp;sortdir=ASC" TargetMode="External"/><Relationship Id="rId6" Type="http://schemas.openxmlformats.org/officeDocument/2006/relationships/hyperlink" Target="https://resultat.bagskytte.se/Archer/Details/988530" TargetMode="External"/><Relationship Id="rId212" Type="http://schemas.openxmlformats.org/officeDocument/2006/relationships/hyperlink" Target="https://resultat.bagskytte.se/Archer/Details/572663" TargetMode="External"/><Relationship Id="rId233" Type="http://schemas.openxmlformats.org/officeDocument/2006/relationships/hyperlink" Target="https://resultat.bagskytte.se/Archer/Details/127577" TargetMode="External"/><Relationship Id="rId238" Type="http://schemas.openxmlformats.org/officeDocument/2006/relationships/hyperlink" Target="https://resultat.bagskytte.se/Archer/Details/3039371" TargetMode="External"/><Relationship Id="rId254" Type="http://schemas.openxmlformats.org/officeDocument/2006/relationships/hyperlink" Target="https://resultat.bagskytte.se/Archer/Details/130776" TargetMode="External"/><Relationship Id="rId259" Type="http://schemas.openxmlformats.org/officeDocument/2006/relationships/hyperlink" Target="https://resultat.bagskytte.se/Archer/Details/1073575" TargetMode="External"/><Relationship Id="rId23" Type="http://schemas.openxmlformats.org/officeDocument/2006/relationships/hyperlink" Target="https://resultat.bagskytte.se/Archer/Details/2473641" TargetMode="External"/><Relationship Id="rId28" Type="http://schemas.openxmlformats.org/officeDocument/2006/relationships/hyperlink" Target="https://resultat.bagskytte.se/Archer/Details/3550376" TargetMode="External"/><Relationship Id="rId49" Type="http://schemas.openxmlformats.org/officeDocument/2006/relationships/hyperlink" Target="https://resultat.bagskytte.se/Archer/Details/1193470" TargetMode="External"/><Relationship Id="rId114" Type="http://schemas.openxmlformats.org/officeDocument/2006/relationships/hyperlink" Target="https://resultat.bagskytte.se/Archer/Details/2239103" TargetMode="External"/><Relationship Id="rId119" Type="http://schemas.openxmlformats.org/officeDocument/2006/relationships/hyperlink" Target="https://resultat.bagskytte.se/Archer/Details/964703" TargetMode="External"/><Relationship Id="rId44" Type="http://schemas.openxmlformats.org/officeDocument/2006/relationships/hyperlink" Target="https://resultat.bagskytte.se/Archer/Details/1150370" TargetMode="External"/><Relationship Id="rId60" Type="http://schemas.openxmlformats.org/officeDocument/2006/relationships/hyperlink" Target="https://resultat.bagskytte.se/Archer/Details/130005" TargetMode="External"/><Relationship Id="rId65" Type="http://schemas.openxmlformats.org/officeDocument/2006/relationships/hyperlink" Target="https://resultat.bagskytte.se/Archer/Details/429877" TargetMode="External"/><Relationship Id="rId81" Type="http://schemas.openxmlformats.org/officeDocument/2006/relationships/hyperlink" Target="https://resultat.bagskytte.se/Archer/Details/439321" TargetMode="External"/><Relationship Id="rId86" Type="http://schemas.openxmlformats.org/officeDocument/2006/relationships/hyperlink" Target="https://resultat.bagskytte.se/Archer/Details/1031356" TargetMode="External"/><Relationship Id="rId130" Type="http://schemas.openxmlformats.org/officeDocument/2006/relationships/hyperlink" Target="https://resultat.bagskytte.se/Archer/Details/129781" TargetMode="External"/><Relationship Id="rId135" Type="http://schemas.openxmlformats.org/officeDocument/2006/relationships/hyperlink" Target="https://resultat.bagskytte.se/Archer/Details/1601645" TargetMode="External"/><Relationship Id="rId151" Type="http://schemas.openxmlformats.org/officeDocument/2006/relationships/hyperlink" Target="https://resultat.bagskytte.se/Archer/Details/128627" TargetMode="External"/><Relationship Id="rId156" Type="http://schemas.openxmlformats.org/officeDocument/2006/relationships/hyperlink" Target="https://resultat.bagskytte.se/Archer/Details/128613" TargetMode="External"/><Relationship Id="rId177" Type="http://schemas.openxmlformats.org/officeDocument/2006/relationships/hyperlink" Target="https://resultat.bagskytte.se/Archer/Details/567141" TargetMode="External"/><Relationship Id="rId198" Type="http://schemas.openxmlformats.org/officeDocument/2006/relationships/hyperlink" Target="https://resultat.bagskytte.se/Archer/Details/2639434" TargetMode="External"/><Relationship Id="rId172" Type="http://schemas.openxmlformats.org/officeDocument/2006/relationships/hyperlink" Target="https://resultat.bagskytte.se/Archer/Details/2144566" TargetMode="External"/><Relationship Id="rId193" Type="http://schemas.openxmlformats.org/officeDocument/2006/relationships/hyperlink" Target="https://resultat.bagskytte.se/Archer/Details/130100" TargetMode="External"/><Relationship Id="rId202" Type="http://schemas.openxmlformats.org/officeDocument/2006/relationships/hyperlink" Target="https://resultat.bagskytte.se/Archer/Details/899684" TargetMode="External"/><Relationship Id="rId207" Type="http://schemas.openxmlformats.org/officeDocument/2006/relationships/hyperlink" Target="https://resultat.bagskytte.se/Archer/Details/130395" TargetMode="External"/><Relationship Id="rId223" Type="http://schemas.openxmlformats.org/officeDocument/2006/relationships/hyperlink" Target="https://resultat.bagskytte.se/Archer/Details/1598233" TargetMode="External"/><Relationship Id="rId228" Type="http://schemas.openxmlformats.org/officeDocument/2006/relationships/hyperlink" Target="https://resultat.bagskytte.se/Archer/Details/3649354" TargetMode="External"/><Relationship Id="rId244" Type="http://schemas.openxmlformats.org/officeDocument/2006/relationships/hyperlink" Target="https://resultat.bagskytte.se/Archer/Details/3288834" TargetMode="External"/><Relationship Id="rId249" Type="http://schemas.openxmlformats.org/officeDocument/2006/relationships/hyperlink" Target="https://resultat.bagskytte.se/Archer/Details/1442736" TargetMode="External"/><Relationship Id="rId13" Type="http://schemas.openxmlformats.org/officeDocument/2006/relationships/hyperlink" Target="https://resultat.bagskytte.se/Archer/Details/2120475" TargetMode="External"/><Relationship Id="rId18" Type="http://schemas.openxmlformats.org/officeDocument/2006/relationships/hyperlink" Target="https://resultat.bagskytte.se/Archer/Details/1872930" TargetMode="External"/><Relationship Id="rId39" Type="http://schemas.openxmlformats.org/officeDocument/2006/relationships/hyperlink" Target="https://resultat.bagskytte.se/Archer/Details/976584" TargetMode="External"/><Relationship Id="rId109" Type="http://schemas.openxmlformats.org/officeDocument/2006/relationships/hyperlink" Target="https://resultat.bagskytte.se/Archer/Details/3270598" TargetMode="External"/><Relationship Id="rId260" Type="http://schemas.openxmlformats.org/officeDocument/2006/relationships/hyperlink" Target="https://resultat.bagskytte.se/Archer/Details/130006" TargetMode="External"/><Relationship Id="rId34" Type="http://schemas.openxmlformats.org/officeDocument/2006/relationships/hyperlink" Target="https://resultat.bagskytte.se/Archer/Details/130308" TargetMode="External"/><Relationship Id="rId50" Type="http://schemas.openxmlformats.org/officeDocument/2006/relationships/hyperlink" Target="https://resultat.bagskytte.se/Archer/Details/908449" TargetMode="External"/><Relationship Id="rId55" Type="http://schemas.openxmlformats.org/officeDocument/2006/relationships/hyperlink" Target="https://resultat.bagskytte.se/Archer/Details/2601473" TargetMode="External"/><Relationship Id="rId76" Type="http://schemas.openxmlformats.org/officeDocument/2006/relationships/hyperlink" Target="https://resultat.bagskytte.se/Archer/Details/2125287" TargetMode="External"/><Relationship Id="rId97" Type="http://schemas.openxmlformats.org/officeDocument/2006/relationships/hyperlink" Target="https://resultat.bagskytte.se/Archer/Details/750429" TargetMode="External"/><Relationship Id="rId104" Type="http://schemas.openxmlformats.org/officeDocument/2006/relationships/hyperlink" Target="https://resultat.bagskytte.se/Archer/Details/2289769" TargetMode="External"/><Relationship Id="rId120" Type="http://schemas.openxmlformats.org/officeDocument/2006/relationships/hyperlink" Target="https://resultat.bagskytte.se/Archer/Details/126813" TargetMode="External"/><Relationship Id="rId125" Type="http://schemas.openxmlformats.org/officeDocument/2006/relationships/hyperlink" Target="https://resultat.bagskytte.se/Archer/Details/1228988" TargetMode="External"/><Relationship Id="rId141" Type="http://schemas.openxmlformats.org/officeDocument/2006/relationships/hyperlink" Target="https://resultat.bagskytte.se/Archer/Details/1206468" TargetMode="External"/><Relationship Id="rId146" Type="http://schemas.openxmlformats.org/officeDocument/2006/relationships/hyperlink" Target="https://resultat.bagskytte.se/Archer/Details/130789" TargetMode="External"/><Relationship Id="rId167" Type="http://schemas.openxmlformats.org/officeDocument/2006/relationships/hyperlink" Target="https://resultat.bagskytte.se/Archer/Details/10756" TargetMode="External"/><Relationship Id="rId188" Type="http://schemas.openxmlformats.org/officeDocument/2006/relationships/hyperlink" Target="https://resultat.bagskytte.se/Archer/Details/1591327" TargetMode="External"/><Relationship Id="rId7" Type="http://schemas.openxmlformats.org/officeDocument/2006/relationships/hyperlink" Target="https://resultat.bagskytte.se/Archer/Details/1067829" TargetMode="External"/><Relationship Id="rId71" Type="http://schemas.openxmlformats.org/officeDocument/2006/relationships/hyperlink" Target="https://resultat.bagskytte.se/Archer/Details/130298" TargetMode="External"/><Relationship Id="rId92" Type="http://schemas.openxmlformats.org/officeDocument/2006/relationships/hyperlink" Target="https://resultat.bagskytte.se/Archer/Details/2494804" TargetMode="External"/><Relationship Id="rId162" Type="http://schemas.openxmlformats.org/officeDocument/2006/relationships/hyperlink" Target="https://resultat.bagskytte.se/Archer/Details/4521049" TargetMode="External"/><Relationship Id="rId183" Type="http://schemas.openxmlformats.org/officeDocument/2006/relationships/hyperlink" Target="https://resultat.bagskytte.se/Archer/Details/2004921" TargetMode="External"/><Relationship Id="rId213" Type="http://schemas.openxmlformats.org/officeDocument/2006/relationships/hyperlink" Target="https://resultat.bagskytte.se/Archer/Details/1609194" TargetMode="External"/><Relationship Id="rId218" Type="http://schemas.openxmlformats.org/officeDocument/2006/relationships/hyperlink" Target="https://resultat.bagskytte.se/Archer/Details/1767749" TargetMode="External"/><Relationship Id="rId234" Type="http://schemas.openxmlformats.org/officeDocument/2006/relationships/hyperlink" Target="https://resultat.bagskytte.se/Archer/Details/4766621" TargetMode="External"/><Relationship Id="rId239" Type="http://schemas.openxmlformats.org/officeDocument/2006/relationships/hyperlink" Target="https://resultat.bagskytte.se/Archer/Details/128664" TargetMode="External"/><Relationship Id="rId2" Type="http://schemas.openxmlformats.org/officeDocument/2006/relationships/hyperlink" Target="https://resultat.bagskytte.se/Archer/Details/977205" TargetMode="External"/><Relationship Id="rId29" Type="http://schemas.openxmlformats.org/officeDocument/2006/relationships/hyperlink" Target="https://resultat.bagskytte.se/Archer/Details/4155921" TargetMode="External"/><Relationship Id="rId250" Type="http://schemas.openxmlformats.org/officeDocument/2006/relationships/hyperlink" Target="https://resultat.bagskytte.se/Archer/Details/126810" TargetMode="External"/><Relationship Id="rId255" Type="http://schemas.openxmlformats.org/officeDocument/2006/relationships/hyperlink" Target="https://resultat.bagskytte.se/Archer/Details/2981565" TargetMode="External"/><Relationship Id="rId24" Type="http://schemas.openxmlformats.org/officeDocument/2006/relationships/hyperlink" Target="https://resultat.bagskytte.se/Archer/Details/2947776" TargetMode="External"/><Relationship Id="rId40" Type="http://schemas.openxmlformats.org/officeDocument/2006/relationships/hyperlink" Target="https://resultat.bagskytte.se/Archer/Details/3732634" TargetMode="External"/><Relationship Id="rId45" Type="http://schemas.openxmlformats.org/officeDocument/2006/relationships/hyperlink" Target="https://resultat.bagskytte.se/Archer/Details/932389" TargetMode="External"/><Relationship Id="rId66" Type="http://schemas.openxmlformats.org/officeDocument/2006/relationships/hyperlink" Target="https://resultat.bagskytte.se/Archer/Details/683308" TargetMode="External"/><Relationship Id="rId87" Type="http://schemas.openxmlformats.org/officeDocument/2006/relationships/hyperlink" Target="https://resultat.bagskytte.se/Archer/Details/129553" TargetMode="External"/><Relationship Id="rId110" Type="http://schemas.openxmlformats.org/officeDocument/2006/relationships/hyperlink" Target="https://resultat.bagskytte.se/Archer/Details/975778" TargetMode="External"/><Relationship Id="rId115" Type="http://schemas.openxmlformats.org/officeDocument/2006/relationships/hyperlink" Target="https://resultat.bagskytte.se/Archer/Details/587882" TargetMode="External"/><Relationship Id="rId131" Type="http://schemas.openxmlformats.org/officeDocument/2006/relationships/hyperlink" Target="https://resultat.bagskytte.se/Archer/Details/132794" TargetMode="External"/><Relationship Id="rId136" Type="http://schemas.openxmlformats.org/officeDocument/2006/relationships/hyperlink" Target="https://resultat.bagskytte.se/Archer/Details/2981567" TargetMode="External"/><Relationship Id="rId157" Type="http://schemas.openxmlformats.org/officeDocument/2006/relationships/hyperlink" Target="https://resultat.bagskytte.se/Archer/Details/578325" TargetMode="External"/><Relationship Id="rId178" Type="http://schemas.openxmlformats.org/officeDocument/2006/relationships/hyperlink" Target="https://resultat.bagskytte.se/Archer/Details/2236705" TargetMode="External"/><Relationship Id="rId61" Type="http://schemas.openxmlformats.org/officeDocument/2006/relationships/hyperlink" Target="https://resultat.bagskytte.se/Archer/Details/2008499" TargetMode="External"/><Relationship Id="rId82" Type="http://schemas.openxmlformats.org/officeDocument/2006/relationships/hyperlink" Target="https://resultat.bagskytte.se/Archer/Details/129925" TargetMode="External"/><Relationship Id="rId152" Type="http://schemas.openxmlformats.org/officeDocument/2006/relationships/hyperlink" Target="https://resultat.bagskytte.se/Archer/Details/2176019" TargetMode="External"/><Relationship Id="rId173" Type="http://schemas.openxmlformats.org/officeDocument/2006/relationships/hyperlink" Target="https://resultat.bagskytte.se/Archer/Details/719163" TargetMode="External"/><Relationship Id="rId194" Type="http://schemas.openxmlformats.org/officeDocument/2006/relationships/hyperlink" Target="https://resultat.bagskytte.se/Archer/Details/974872" TargetMode="External"/><Relationship Id="rId199" Type="http://schemas.openxmlformats.org/officeDocument/2006/relationships/hyperlink" Target="https://resultat.bagskytte.se/Archer/Details/492801" TargetMode="External"/><Relationship Id="rId203" Type="http://schemas.openxmlformats.org/officeDocument/2006/relationships/hyperlink" Target="https://resultat.bagskytte.se/Archer/Details/1599491" TargetMode="External"/><Relationship Id="rId208" Type="http://schemas.openxmlformats.org/officeDocument/2006/relationships/hyperlink" Target="https://resultat.bagskytte.se/Archer/Details/3203506" TargetMode="External"/><Relationship Id="rId229" Type="http://schemas.openxmlformats.org/officeDocument/2006/relationships/hyperlink" Target="https://resultat.bagskytte.se/Archer/Details/4157142" TargetMode="External"/><Relationship Id="rId19" Type="http://schemas.openxmlformats.org/officeDocument/2006/relationships/hyperlink" Target="https://resultat.bagskytte.se/Archer/Details/1452457" TargetMode="External"/><Relationship Id="rId224" Type="http://schemas.openxmlformats.org/officeDocument/2006/relationships/hyperlink" Target="https://resultat.bagskytte.se/Archer/Details/485090" TargetMode="External"/><Relationship Id="rId240" Type="http://schemas.openxmlformats.org/officeDocument/2006/relationships/hyperlink" Target="https://resultat.bagskytte.se/Archer/Details/1211173" TargetMode="External"/><Relationship Id="rId245" Type="http://schemas.openxmlformats.org/officeDocument/2006/relationships/hyperlink" Target="https://resultat.bagskytte.se/Archer/Details/1831456" TargetMode="External"/><Relationship Id="rId261" Type="http://schemas.openxmlformats.org/officeDocument/2006/relationships/hyperlink" Target="https://resultat.bagskytte.se/Archer/Details/398526" TargetMode="External"/><Relationship Id="rId14" Type="http://schemas.openxmlformats.org/officeDocument/2006/relationships/hyperlink" Target="https://resultat.bagskytte.se/Archer/Details/127379" TargetMode="External"/><Relationship Id="rId30" Type="http://schemas.openxmlformats.org/officeDocument/2006/relationships/hyperlink" Target="https://resultat.bagskytte.se/Archer/Details/126965" TargetMode="External"/><Relationship Id="rId35" Type="http://schemas.openxmlformats.org/officeDocument/2006/relationships/hyperlink" Target="https://resultat.bagskytte.se/Archer/Details/326414" TargetMode="External"/><Relationship Id="rId56" Type="http://schemas.openxmlformats.org/officeDocument/2006/relationships/hyperlink" Target="https://resultat.bagskytte.se/Archer/Details/1492274" TargetMode="External"/><Relationship Id="rId77" Type="http://schemas.openxmlformats.org/officeDocument/2006/relationships/hyperlink" Target="https://resultat.bagskytte.se/Archer/Details/129976" TargetMode="External"/><Relationship Id="rId100" Type="http://schemas.openxmlformats.org/officeDocument/2006/relationships/hyperlink" Target="https://resultat.bagskytte.se/Archer/Details/1573239" TargetMode="External"/><Relationship Id="rId105" Type="http://schemas.openxmlformats.org/officeDocument/2006/relationships/hyperlink" Target="https://resultat.bagskytte.se/Archer/Details/1557046" TargetMode="External"/><Relationship Id="rId126" Type="http://schemas.openxmlformats.org/officeDocument/2006/relationships/hyperlink" Target="https://resultat.bagskytte.se/Archer/Details/2807823" TargetMode="External"/><Relationship Id="rId147" Type="http://schemas.openxmlformats.org/officeDocument/2006/relationships/hyperlink" Target="https://resultat.bagskytte.se/Archer/Details/127975" TargetMode="External"/><Relationship Id="rId168" Type="http://schemas.openxmlformats.org/officeDocument/2006/relationships/hyperlink" Target="https://resultat.bagskytte.se/Archer/Details/127014" TargetMode="External"/><Relationship Id="rId8" Type="http://schemas.openxmlformats.org/officeDocument/2006/relationships/hyperlink" Target="https://resultat.bagskytte.se/Archer/Details/129940" TargetMode="External"/><Relationship Id="rId51" Type="http://schemas.openxmlformats.org/officeDocument/2006/relationships/hyperlink" Target="https://resultat.bagskytte.se/Archer/Details/2547638" TargetMode="External"/><Relationship Id="rId72" Type="http://schemas.openxmlformats.org/officeDocument/2006/relationships/hyperlink" Target="https://resultat.bagskytte.se/Archer/Details/1082741" TargetMode="External"/><Relationship Id="rId93" Type="http://schemas.openxmlformats.org/officeDocument/2006/relationships/hyperlink" Target="https://resultat.bagskytte.se/Archer/Details/2772037" TargetMode="External"/><Relationship Id="rId98" Type="http://schemas.openxmlformats.org/officeDocument/2006/relationships/hyperlink" Target="https://resultat.bagskytte.se/Archer/Details/1606252" TargetMode="External"/><Relationship Id="rId121" Type="http://schemas.openxmlformats.org/officeDocument/2006/relationships/hyperlink" Target="https://resultat.bagskytte.se/Archer/Details/2315176" TargetMode="External"/><Relationship Id="rId142" Type="http://schemas.openxmlformats.org/officeDocument/2006/relationships/hyperlink" Target="https://resultat.bagskytte.se/Archer/Details/4292926" TargetMode="External"/><Relationship Id="rId163" Type="http://schemas.openxmlformats.org/officeDocument/2006/relationships/hyperlink" Target="https://resultat.bagskytte.se/Archer/Details/722518" TargetMode="External"/><Relationship Id="rId184" Type="http://schemas.openxmlformats.org/officeDocument/2006/relationships/hyperlink" Target="https://resultat.bagskytte.se/Archer/Details/2084356" TargetMode="External"/><Relationship Id="rId189" Type="http://schemas.openxmlformats.org/officeDocument/2006/relationships/hyperlink" Target="https://resultat.bagskytte.se/Archer/Details/1574929" TargetMode="External"/><Relationship Id="rId219" Type="http://schemas.openxmlformats.org/officeDocument/2006/relationships/hyperlink" Target="https://resultat.bagskytte.se/Archer/Details/128257" TargetMode="External"/><Relationship Id="rId3" Type="http://schemas.openxmlformats.org/officeDocument/2006/relationships/hyperlink" Target="https://resultat.bagskytte.se/Archer/Details/1548400" TargetMode="External"/><Relationship Id="rId214" Type="http://schemas.openxmlformats.org/officeDocument/2006/relationships/hyperlink" Target="https://resultat.bagskytte.se/Archer/Details/376286" TargetMode="External"/><Relationship Id="rId230" Type="http://schemas.openxmlformats.org/officeDocument/2006/relationships/hyperlink" Target="https://resultat.bagskytte.se/Archer/Details/4266134" TargetMode="External"/><Relationship Id="rId235" Type="http://schemas.openxmlformats.org/officeDocument/2006/relationships/hyperlink" Target="https://resultat.bagskytte.se/Archer/Details/743455" TargetMode="External"/><Relationship Id="rId251" Type="http://schemas.openxmlformats.org/officeDocument/2006/relationships/hyperlink" Target="https://resultat.bagskytte.se/Archer/Details/398450" TargetMode="External"/><Relationship Id="rId256" Type="http://schemas.openxmlformats.org/officeDocument/2006/relationships/hyperlink" Target="https://resultat.bagskytte.se/Archer/Details/870775" TargetMode="External"/><Relationship Id="rId25" Type="http://schemas.openxmlformats.org/officeDocument/2006/relationships/hyperlink" Target="https://resultat.bagskytte.se/Archer/Details/741172" TargetMode="External"/><Relationship Id="rId46" Type="http://schemas.openxmlformats.org/officeDocument/2006/relationships/hyperlink" Target="https://resultat.bagskytte.se/Archer/Details/2587950" TargetMode="External"/><Relationship Id="rId67" Type="http://schemas.openxmlformats.org/officeDocument/2006/relationships/hyperlink" Target="https://resultat.bagskytte.se/Archer/Details/129952" TargetMode="External"/><Relationship Id="rId116" Type="http://schemas.openxmlformats.org/officeDocument/2006/relationships/hyperlink" Target="https://resultat.bagskytte.se/Archer/Details/2951636" TargetMode="External"/><Relationship Id="rId137" Type="http://schemas.openxmlformats.org/officeDocument/2006/relationships/hyperlink" Target="https://resultat.bagskytte.se/Archer/Details/3908862" TargetMode="External"/><Relationship Id="rId158" Type="http://schemas.openxmlformats.org/officeDocument/2006/relationships/hyperlink" Target="https://resultat.bagskytte.se/Archer/Details/1609342" TargetMode="External"/><Relationship Id="rId20" Type="http://schemas.openxmlformats.org/officeDocument/2006/relationships/hyperlink" Target="https://resultat.bagskytte.se/Archer/Details/1584369" TargetMode="External"/><Relationship Id="rId41" Type="http://schemas.openxmlformats.org/officeDocument/2006/relationships/hyperlink" Target="https://resultat.bagskytte.se/Archer/Details/3955864" TargetMode="External"/><Relationship Id="rId62" Type="http://schemas.openxmlformats.org/officeDocument/2006/relationships/hyperlink" Target="https://resultat.bagskytte.se/Archer/Details/2473545" TargetMode="External"/><Relationship Id="rId83" Type="http://schemas.openxmlformats.org/officeDocument/2006/relationships/hyperlink" Target="https://resultat.bagskytte.se/Archer/Details/1020593" TargetMode="External"/><Relationship Id="rId88" Type="http://schemas.openxmlformats.org/officeDocument/2006/relationships/hyperlink" Target="https://resultat.bagskytte.se/Archer/Details/1572169" TargetMode="External"/><Relationship Id="rId111" Type="http://schemas.openxmlformats.org/officeDocument/2006/relationships/hyperlink" Target="https://resultat.bagskytte.se/Archer/Details/1719618" TargetMode="External"/><Relationship Id="rId132" Type="http://schemas.openxmlformats.org/officeDocument/2006/relationships/hyperlink" Target="https://resultat.bagskytte.se/Archer/Details/679665" TargetMode="External"/><Relationship Id="rId153" Type="http://schemas.openxmlformats.org/officeDocument/2006/relationships/hyperlink" Target="https://resultat.bagskytte.se/Archer/Details/130332" TargetMode="External"/><Relationship Id="rId174" Type="http://schemas.openxmlformats.org/officeDocument/2006/relationships/hyperlink" Target="https://resultat.bagskytte.se/Archer/Details/4602903" TargetMode="External"/><Relationship Id="rId179" Type="http://schemas.openxmlformats.org/officeDocument/2006/relationships/hyperlink" Target="https://resultat.bagskytte.se/Archer/Details/128287" TargetMode="External"/><Relationship Id="rId195" Type="http://schemas.openxmlformats.org/officeDocument/2006/relationships/hyperlink" Target="https://resultat.bagskytte.se/Archer/Details/2295081" TargetMode="External"/><Relationship Id="rId209" Type="http://schemas.openxmlformats.org/officeDocument/2006/relationships/hyperlink" Target="https://resultat.bagskytte.se/Archer/Details/846196" TargetMode="External"/><Relationship Id="rId190" Type="http://schemas.openxmlformats.org/officeDocument/2006/relationships/hyperlink" Target="https://resultat.bagskytte.se/Archer/Details/319890" TargetMode="External"/><Relationship Id="rId204" Type="http://schemas.openxmlformats.org/officeDocument/2006/relationships/hyperlink" Target="https://resultat.bagskytte.se/Archer/Details/545310" TargetMode="External"/><Relationship Id="rId220" Type="http://schemas.openxmlformats.org/officeDocument/2006/relationships/hyperlink" Target="https://resultat.bagskytte.se/Archer/Details/506837" TargetMode="External"/><Relationship Id="rId225" Type="http://schemas.openxmlformats.org/officeDocument/2006/relationships/hyperlink" Target="https://resultat.bagskytte.se/Archer/Details/527815" TargetMode="External"/><Relationship Id="rId241" Type="http://schemas.openxmlformats.org/officeDocument/2006/relationships/hyperlink" Target="https://resultat.bagskytte.se/Archer/Details/711886" TargetMode="External"/><Relationship Id="rId246" Type="http://schemas.openxmlformats.org/officeDocument/2006/relationships/hyperlink" Target="https://resultat.bagskytte.se/Archer/Details/129456" TargetMode="External"/><Relationship Id="rId15" Type="http://schemas.openxmlformats.org/officeDocument/2006/relationships/hyperlink" Target="https://resultat.bagskytte.se/Archer/Details/2886834" TargetMode="External"/><Relationship Id="rId36" Type="http://schemas.openxmlformats.org/officeDocument/2006/relationships/hyperlink" Target="https://resultat.bagskytte.se/Archer/Details/1092779" TargetMode="External"/><Relationship Id="rId57" Type="http://schemas.openxmlformats.org/officeDocument/2006/relationships/hyperlink" Target="https://resultat.bagskytte.se/Archer/Details/553346" TargetMode="External"/><Relationship Id="rId106" Type="http://schemas.openxmlformats.org/officeDocument/2006/relationships/hyperlink" Target="https://resultat.bagskytte.se/Archer/Details/464402" TargetMode="External"/><Relationship Id="rId127" Type="http://schemas.openxmlformats.org/officeDocument/2006/relationships/hyperlink" Target="https://resultat.bagskytte.se/Archer/Details/3541746" TargetMode="External"/><Relationship Id="rId262" Type="http://schemas.openxmlformats.org/officeDocument/2006/relationships/hyperlink" Target="https://resultat.bagskytte.se/Archer/Details/1600349" TargetMode="External"/><Relationship Id="rId10" Type="http://schemas.openxmlformats.org/officeDocument/2006/relationships/hyperlink" Target="https://resultat.bagskytte.se/Archer/Details/1587313" TargetMode="External"/><Relationship Id="rId31" Type="http://schemas.openxmlformats.org/officeDocument/2006/relationships/hyperlink" Target="https://resultat.bagskytte.se/Archer/Details/1861698" TargetMode="External"/><Relationship Id="rId52" Type="http://schemas.openxmlformats.org/officeDocument/2006/relationships/hyperlink" Target="https://resultat.bagskytte.se/Archer/Details/3935131" TargetMode="External"/><Relationship Id="rId73" Type="http://schemas.openxmlformats.org/officeDocument/2006/relationships/hyperlink" Target="https://resultat.bagskytte.se/Archer/Details/130003" TargetMode="External"/><Relationship Id="rId78" Type="http://schemas.openxmlformats.org/officeDocument/2006/relationships/hyperlink" Target="https://resultat.bagskytte.se/Archer/Details/4068070" TargetMode="External"/><Relationship Id="rId94" Type="http://schemas.openxmlformats.org/officeDocument/2006/relationships/hyperlink" Target="https://resultat.bagskytte.se/Archer/Details/130427" TargetMode="External"/><Relationship Id="rId99" Type="http://schemas.openxmlformats.org/officeDocument/2006/relationships/hyperlink" Target="https://resultat.bagskytte.se/Archer/Details/1576410" TargetMode="External"/><Relationship Id="rId101" Type="http://schemas.openxmlformats.org/officeDocument/2006/relationships/hyperlink" Target="https://resultat.bagskytte.se/Archer/Details/809551" TargetMode="External"/><Relationship Id="rId122" Type="http://schemas.openxmlformats.org/officeDocument/2006/relationships/hyperlink" Target="https://resultat.bagskytte.se/Archer/Details/129819" TargetMode="External"/><Relationship Id="rId143" Type="http://schemas.openxmlformats.org/officeDocument/2006/relationships/hyperlink" Target="https://resultat.bagskytte.se/Archer/Details/1186155" TargetMode="External"/><Relationship Id="rId148" Type="http://schemas.openxmlformats.org/officeDocument/2006/relationships/hyperlink" Target="https://resultat.bagskytte.se/Archer/Details/838826" TargetMode="External"/><Relationship Id="rId164" Type="http://schemas.openxmlformats.org/officeDocument/2006/relationships/hyperlink" Target="https://resultat.bagskytte.se/Archer/Details/716128" TargetMode="External"/><Relationship Id="rId169" Type="http://schemas.openxmlformats.org/officeDocument/2006/relationships/hyperlink" Target="https://resultat.bagskytte.se/Archer/Details/127173" TargetMode="External"/><Relationship Id="rId185" Type="http://schemas.openxmlformats.org/officeDocument/2006/relationships/hyperlink" Target="https://resultat.bagskytte.se/Archer/Details/4112792" TargetMode="External"/><Relationship Id="rId4" Type="http://schemas.openxmlformats.org/officeDocument/2006/relationships/hyperlink" Target="https://resultat.bagskytte.se/Archer/Details/597984" TargetMode="External"/><Relationship Id="rId9" Type="http://schemas.openxmlformats.org/officeDocument/2006/relationships/hyperlink" Target="https://resultat.bagskytte.se/Archer/Details/1093809" TargetMode="External"/><Relationship Id="rId180" Type="http://schemas.openxmlformats.org/officeDocument/2006/relationships/hyperlink" Target="https://resultat.bagskytte.se/Archer/Details/846197" TargetMode="External"/><Relationship Id="rId210" Type="http://schemas.openxmlformats.org/officeDocument/2006/relationships/hyperlink" Target="https://resultat.bagskytte.se/Archer/Details/128278" TargetMode="External"/><Relationship Id="rId215" Type="http://schemas.openxmlformats.org/officeDocument/2006/relationships/hyperlink" Target="https://resultat.bagskytte.se/Archer/Details/2754551" TargetMode="External"/><Relationship Id="rId236" Type="http://schemas.openxmlformats.org/officeDocument/2006/relationships/hyperlink" Target="https://resultat.bagskytte.se/Archer/Details/1138620" TargetMode="External"/><Relationship Id="rId257" Type="http://schemas.openxmlformats.org/officeDocument/2006/relationships/hyperlink" Target="https://resultat.bagskytte.se/Archer/Details/1615729" TargetMode="External"/><Relationship Id="rId26" Type="http://schemas.openxmlformats.org/officeDocument/2006/relationships/hyperlink" Target="https://resultat.bagskytte.se/Archer/Details/129825" TargetMode="External"/><Relationship Id="rId231" Type="http://schemas.openxmlformats.org/officeDocument/2006/relationships/hyperlink" Target="https://resultat.bagskytte.se/Archer/Details/2212579" TargetMode="External"/><Relationship Id="rId252" Type="http://schemas.openxmlformats.org/officeDocument/2006/relationships/hyperlink" Target="https://resultat.bagskytte.se/Archer/Details/126817" TargetMode="External"/><Relationship Id="rId47" Type="http://schemas.openxmlformats.org/officeDocument/2006/relationships/hyperlink" Target="https://resultat.bagskytte.se/Archer/Details/2480802" TargetMode="External"/><Relationship Id="rId68" Type="http://schemas.openxmlformats.org/officeDocument/2006/relationships/hyperlink" Target="https://resultat.bagskytte.se/Archer/Details/1049706" TargetMode="External"/><Relationship Id="rId89" Type="http://schemas.openxmlformats.org/officeDocument/2006/relationships/hyperlink" Target="https://resultat.bagskytte.se/Archer/Details/1044609" TargetMode="External"/><Relationship Id="rId112" Type="http://schemas.openxmlformats.org/officeDocument/2006/relationships/hyperlink" Target="https://resultat.bagskytte.se/Archer/Details/1576409" TargetMode="External"/><Relationship Id="rId133" Type="http://schemas.openxmlformats.org/officeDocument/2006/relationships/hyperlink" Target="https://resultat.bagskytte.se/Archer/Details/129695" TargetMode="External"/><Relationship Id="rId154" Type="http://schemas.openxmlformats.org/officeDocument/2006/relationships/hyperlink" Target="https://resultat.bagskytte.se/Archer/Details/128244" TargetMode="External"/><Relationship Id="rId175" Type="http://schemas.openxmlformats.org/officeDocument/2006/relationships/hyperlink" Target="https://resultat.bagskytte.se/Archer/Details/2178531" TargetMode="External"/><Relationship Id="rId196" Type="http://schemas.openxmlformats.org/officeDocument/2006/relationships/hyperlink" Target="https://resultat.bagskytte.se/Archer/Details/127336" TargetMode="External"/><Relationship Id="rId200" Type="http://schemas.openxmlformats.org/officeDocument/2006/relationships/hyperlink" Target="https://resultat.bagskytte.se/Archer/Details/740586" TargetMode="External"/><Relationship Id="rId16" Type="http://schemas.openxmlformats.org/officeDocument/2006/relationships/hyperlink" Target="https://resultat.bagskytte.se/Archer/Details/4621949" TargetMode="External"/><Relationship Id="rId221" Type="http://schemas.openxmlformats.org/officeDocument/2006/relationships/hyperlink" Target="https://resultat.bagskytte.se/Archer/Details/1930047" TargetMode="External"/><Relationship Id="rId242" Type="http://schemas.openxmlformats.org/officeDocument/2006/relationships/hyperlink" Target="https://resultat.bagskytte.se/Archer/Details/1470780" TargetMode="External"/><Relationship Id="rId263" Type="http://schemas.openxmlformats.org/officeDocument/2006/relationships/hyperlink" Target="https://resultat.bagskytte.se/Archer/Details/339106" TargetMode="External"/><Relationship Id="rId37" Type="http://schemas.openxmlformats.org/officeDocument/2006/relationships/hyperlink" Target="https://resultat.bagskytte.se/Archer/Details/395174" TargetMode="External"/><Relationship Id="rId58" Type="http://schemas.openxmlformats.org/officeDocument/2006/relationships/hyperlink" Target="https://resultat.bagskytte.se/Archer/Details/105624" TargetMode="External"/><Relationship Id="rId79" Type="http://schemas.openxmlformats.org/officeDocument/2006/relationships/hyperlink" Target="https://resultat.bagskytte.se/Archer/Details/2708389" TargetMode="External"/><Relationship Id="rId102" Type="http://schemas.openxmlformats.org/officeDocument/2006/relationships/hyperlink" Target="https://resultat.bagskytte.se/Archer/Details/1574789" TargetMode="External"/><Relationship Id="rId123" Type="http://schemas.openxmlformats.org/officeDocument/2006/relationships/hyperlink" Target="https://resultat.bagskytte.se/Archer/Details/1428640" TargetMode="External"/><Relationship Id="rId144" Type="http://schemas.openxmlformats.org/officeDocument/2006/relationships/hyperlink" Target="https://resultat.bagskytte.se/Archer/Details/492227" TargetMode="External"/><Relationship Id="rId90" Type="http://schemas.openxmlformats.org/officeDocument/2006/relationships/hyperlink" Target="https://resultat.bagskytte.se/Archer/Details/129956" TargetMode="External"/><Relationship Id="rId165" Type="http://schemas.openxmlformats.org/officeDocument/2006/relationships/hyperlink" Target="https://resultat.bagskytte.se/Archer/Details/3036749" TargetMode="External"/><Relationship Id="rId186" Type="http://schemas.openxmlformats.org/officeDocument/2006/relationships/hyperlink" Target="https://resultat.bagskytte.se/Archer/Details/3603245" TargetMode="External"/><Relationship Id="rId211" Type="http://schemas.openxmlformats.org/officeDocument/2006/relationships/hyperlink" Target="https://resultat.bagskytte.se/Archer/Details/9299" TargetMode="External"/><Relationship Id="rId232" Type="http://schemas.openxmlformats.org/officeDocument/2006/relationships/hyperlink" Target="https://resultat.bagskytte.se/Archer/Details/130065" TargetMode="External"/><Relationship Id="rId253" Type="http://schemas.openxmlformats.org/officeDocument/2006/relationships/hyperlink" Target="https://resultat.bagskytte.se/Archer/Details/1711000" TargetMode="External"/><Relationship Id="rId27" Type="http://schemas.openxmlformats.org/officeDocument/2006/relationships/hyperlink" Target="https://resultat.bagskytte.se/Archer/Details/2929852" TargetMode="External"/><Relationship Id="rId48" Type="http://schemas.openxmlformats.org/officeDocument/2006/relationships/hyperlink" Target="https://resultat.bagskytte.se/Archer/Details/2823191" TargetMode="External"/><Relationship Id="rId69" Type="http://schemas.openxmlformats.org/officeDocument/2006/relationships/hyperlink" Target="https://resultat.bagskytte.se/Archer/Details/2574992" TargetMode="External"/><Relationship Id="rId113" Type="http://schemas.openxmlformats.org/officeDocument/2006/relationships/hyperlink" Target="https://resultat.bagskytte.se/Archer/Details/975775" TargetMode="External"/><Relationship Id="rId134" Type="http://schemas.openxmlformats.org/officeDocument/2006/relationships/hyperlink" Target="https://resultat.bagskytte.se/Archer/Details/1671175" TargetMode="External"/><Relationship Id="rId80" Type="http://schemas.openxmlformats.org/officeDocument/2006/relationships/hyperlink" Target="https://resultat.bagskytte.se/Archer/Details/3285397" TargetMode="External"/><Relationship Id="rId155" Type="http://schemas.openxmlformats.org/officeDocument/2006/relationships/hyperlink" Target="https://resultat.bagskytte.se/Archer/Details/376227" TargetMode="External"/><Relationship Id="rId176" Type="http://schemas.openxmlformats.org/officeDocument/2006/relationships/hyperlink" Target="https://resultat.bagskytte.se/Archer/Details/1729139" TargetMode="External"/><Relationship Id="rId197" Type="http://schemas.openxmlformats.org/officeDocument/2006/relationships/hyperlink" Target="https://resultat.bagskytte.se/Archer/Details/411104" TargetMode="External"/><Relationship Id="rId201" Type="http://schemas.openxmlformats.org/officeDocument/2006/relationships/hyperlink" Target="https://resultat.bagskytte.se/Archer/Details/524343" TargetMode="External"/><Relationship Id="rId222" Type="http://schemas.openxmlformats.org/officeDocument/2006/relationships/hyperlink" Target="https://resultat.bagskytte.se/Archer/Details/238015" TargetMode="External"/><Relationship Id="rId243" Type="http://schemas.openxmlformats.org/officeDocument/2006/relationships/hyperlink" Target="https://resultat.bagskytte.se/Archer/Details/130445" TargetMode="External"/><Relationship Id="rId17" Type="http://schemas.openxmlformats.org/officeDocument/2006/relationships/hyperlink" Target="https://resultat.bagskytte.se/Archer/Details/2924520" TargetMode="External"/><Relationship Id="rId38" Type="http://schemas.openxmlformats.org/officeDocument/2006/relationships/hyperlink" Target="https://resultat.bagskytte.se/Archer/Details/3304085" TargetMode="External"/><Relationship Id="rId59" Type="http://schemas.openxmlformats.org/officeDocument/2006/relationships/hyperlink" Target="https://resultat.bagskytte.se/Archer/Details/1564215" TargetMode="External"/><Relationship Id="rId103" Type="http://schemas.openxmlformats.org/officeDocument/2006/relationships/hyperlink" Target="https://resultat.bagskytte.se/Archer/Details/837574" TargetMode="External"/><Relationship Id="rId124" Type="http://schemas.openxmlformats.org/officeDocument/2006/relationships/hyperlink" Target="https://resultat.bagskytte.se/Archer/Details/3274836" TargetMode="External"/><Relationship Id="rId70" Type="http://schemas.openxmlformats.org/officeDocument/2006/relationships/hyperlink" Target="https://resultat.bagskytte.se/Archer/Details/398446" TargetMode="External"/><Relationship Id="rId91" Type="http://schemas.openxmlformats.org/officeDocument/2006/relationships/hyperlink" Target="https://resultat.bagskytte.se/Archer/Details/975792" TargetMode="External"/><Relationship Id="rId145" Type="http://schemas.openxmlformats.org/officeDocument/2006/relationships/hyperlink" Target="https://resultat.bagskytte.se/Archer/Details/1987950" TargetMode="External"/><Relationship Id="rId166" Type="http://schemas.openxmlformats.org/officeDocument/2006/relationships/hyperlink" Target="https://resultat.bagskytte.se/Archer/Details/3940184" TargetMode="External"/><Relationship Id="rId187" Type="http://schemas.openxmlformats.org/officeDocument/2006/relationships/hyperlink" Target="https://resultat.bagskytte.se/Archer/Details/355413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resultat.bagskytte.se/Archer/Details/2922487" TargetMode="External"/><Relationship Id="rId18" Type="http://schemas.openxmlformats.org/officeDocument/2006/relationships/hyperlink" Target="https://resultat.bagskytte.se/Archer/Details/1609531" TargetMode="External"/><Relationship Id="rId26" Type="http://schemas.openxmlformats.org/officeDocument/2006/relationships/hyperlink" Target="https://resultat.bagskytte.se/Archer/Details/2841336" TargetMode="External"/><Relationship Id="rId39" Type="http://schemas.openxmlformats.org/officeDocument/2006/relationships/hyperlink" Target="https://resultat.bagskytte.se/Archer/Details/1020593" TargetMode="External"/><Relationship Id="rId21" Type="http://schemas.openxmlformats.org/officeDocument/2006/relationships/hyperlink" Target="https://resultat.bagskytte.se/Archer/Details/822503" TargetMode="External"/><Relationship Id="rId34" Type="http://schemas.openxmlformats.org/officeDocument/2006/relationships/hyperlink" Target="https://resultat.bagskytte.se/Archer/Details/616869" TargetMode="External"/><Relationship Id="rId42" Type="http://schemas.openxmlformats.org/officeDocument/2006/relationships/hyperlink" Target="https://resultat.bagskytte.se/Archer/Details/754885" TargetMode="External"/><Relationship Id="rId47" Type="http://schemas.openxmlformats.org/officeDocument/2006/relationships/hyperlink" Target="https://resultat.bagskytte.se/Archer/Details/1591327" TargetMode="External"/><Relationship Id="rId50" Type="http://schemas.openxmlformats.org/officeDocument/2006/relationships/hyperlink" Target="https://resultat.bagskytte.se/Archer/Details/809784" TargetMode="External"/><Relationship Id="rId55" Type="http://schemas.openxmlformats.org/officeDocument/2006/relationships/hyperlink" Target="https://resultat.bagskytte.se/Archer/Details/1009060" TargetMode="External"/><Relationship Id="rId63" Type="http://schemas.openxmlformats.org/officeDocument/2006/relationships/hyperlink" Target="https://resultat.bagskytte.se/Archer/Details/2240524" TargetMode="External"/><Relationship Id="rId68" Type="http://schemas.openxmlformats.org/officeDocument/2006/relationships/hyperlink" Target="https://resultat.bagskytte.se/Archer/Details/1831456" TargetMode="External"/><Relationship Id="rId76" Type="http://schemas.openxmlformats.org/officeDocument/2006/relationships/hyperlink" Target="https://resultat.bagskytte.se/Archer/Details/3833106" TargetMode="External"/><Relationship Id="rId84" Type="http://schemas.openxmlformats.org/officeDocument/2006/relationships/hyperlink" Target="https://resultat.bagskytte.se/Archer/Details/1979063" TargetMode="External"/><Relationship Id="rId7" Type="http://schemas.openxmlformats.org/officeDocument/2006/relationships/hyperlink" Target="https://resultat.bagskytte.se/Archer/Details/3892320" TargetMode="External"/><Relationship Id="rId71" Type="http://schemas.openxmlformats.org/officeDocument/2006/relationships/hyperlink" Target="https://resultat.bagskytte.se/Archer/Details/491366" TargetMode="External"/><Relationship Id="rId2" Type="http://schemas.openxmlformats.org/officeDocument/2006/relationships/hyperlink" Target="https://resultat.bagskytte.se/Archer/Details/805434" TargetMode="External"/><Relationship Id="rId16" Type="http://schemas.openxmlformats.org/officeDocument/2006/relationships/hyperlink" Target="https://resultat.bagskytte.se/Archer/Details/785974" TargetMode="External"/><Relationship Id="rId29" Type="http://schemas.openxmlformats.org/officeDocument/2006/relationships/hyperlink" Target="https://resultat.bagskytte.se/Archer/Details/1791642" TargetMode="External"/><Relationship Id="rId11" Type="http://schemas.openxmlformats.org/officeDocument/2006/relationships/hyperlink" Target="https://resultat.bagskytte.se/Archer/Details/2055691" TargetMode="External"/><Relationship Id="rId24" Type="http://schemas.openxmlformats.org/officeDocument/2006/relationships/hyperlink" Target="https://resultat.bagskytte.se/Archer/Details/1393337" TargetMode="External"/><Relationship Id="rId32" Type="http://schemas.openxmlformats.org/officeDocument/2006/relationships/hyperlink" Target="https://resultat.bagskytte.se/Archer/Details/752991" TargetMode="External"/><Relationship Id="rId37" Type="http://schemas.openxmlformats.org/officeDocument/2006/relationships/hyperlink" Target="https://resultat.bagskytte.se/Archer/Details/4496551" TargetMode="External"/><Relationship Id="rId40" Type="http://schemas.openxmlformats.org/officeDocument/2006/relationships/hyperlink" Target="https://resultat.bagskytte.se/Archer/Details/822233" TargetMode="External"/><Relationship Id="rId45" Type="http://schemas.openxmlformats.org/officeDocument/2006/relationships/hyperlink" Target="https://resultat.bagskytte.se/Archer/Details/1574928" TargetMode="External"/><Relationship Id="rId53" Type="http://schemas.openxmlformats.org/officeDocument/2006/relationships/hyperlink" Target="https://resultat.bagskytte.se/Archer/Details/2961450" TargetMode="External"/><Relationship Id="rId58" Type="http://schemas.openxmlformats.org/officeDocument/2006/relationships/hyperlink" Target="https://resultat.bagskytte.se/Archer/Details/3776881" TargetMode="External"/><Relationship Id="rId66" Type="http://schemas.openxmlformats.org/officeDocument/2006/relationships/hyperlink" Target="https://resultat.bagskytte.se/Archer/Details/659808" TargetMode="External"/><Relationship Id="rId74" Type="http://schemas.openxmlformats.org/officeDocument/2006/relationships/hyperlink" Target="https://resultat.bagskytte.se/Archer/Details/1867370" TargetMode="External"/><Relationship Id="rId79" Type="http://schemas.openxmlformats.org/officeDocument/2006/relationships/hyperlink" Target="https://resultat.bagskytte.se/Archer/Details/1442736" TargetMode="External"/><Relationship Id="rId5" Type="http://schemas.openxmlformats.org/officeDocument/2006/relationships/hyperlink" Target="https://resultat.bagskytte.se/Archer/Details/2801772" TargetMode="External"/><Relationship Id="rId61" Type="http://schemas.openxmlformats.org/officeDocument/2006/relationships/hyperlink" Target="https://resultat.bagskytte.se/Archer/Details/2985373" TargetMode="External"/><Relationship Id="rId82" Type="http://schemas.openxmlformats.org/officeDocument/2006/relationships/hyperlink" Target="https://resultat.bagskytte.se/Archer/Details/2981565" TargetMode="External"/><Relationship Id="rId19" Type="http://schemas.openxmlformats.org/officeDocument/2006/relationships/hyperlink" Target="https://resultat.bagskytte.se/Archer/Details/1786881" TargetMode="External"/><Relationship Id="rId4" Type="http://schemas.openxmlformats.org/officeDocument/2006/relationships/hyperlink" Target="https://resultat.bagskytte.se/Archer/Details/2800624" TargetMode="External"/><Relationship Id="rId9" Type="http://schemas.openxmlformats.org/officeDocument/2006/relationships/hyperlink" Target="https://resultat.bagskytte.se/Archer/Details/2904349" TargetMode="External"/><Relationship Id="rId14" Type="http://schemas.openxmlformats.org/officeDocument/2006/relationships/hyperlink" Target="https://resultat.bagskytte.se/Archer/Details/2886834" TargetMode="External"/><Relationship Id="rId22" Type="http://schemas.openxmlformats.org/officeDocument/2006/relationships/hyperlink" Target="https://resultat.bagskytte.se/Archer/Details/908449" TargetMode="External"/><Relationship Id="rId27" Type="http://schemas.openxmlformats.org/officeDocument/2006/relationships/hyperlink" Target="https://resultat.bagskytte.se/Archer/Details/403931" TargetMode="External"/><Relationship Id="rId30" Type="http://schemas.openxmlformats.org/officeDocument/2006/relationships/hyperlink" Target="https://resultat.bagskytte.se/Archer/Details/1908222" TargetMode="External"/><Relationship Id="rId35" Type="http://schemas.openxmlformats.org/officeDocument/2006/relationships/hyperlink" Target="https://resultat.bagskytte.se/Archer/Details/1382247" TargetMode="External"/><Relationship Id="rId43" Type="http://schemas.openxmlformats.org/officeDocument/2006/relationships/hyperlink" Target="https://resultat.bagskytte.se/Archer/Details/1754233" TargetMode="External"/><Relationship Id="rId48" Type="http://schemas.openxmlformats.org/officeDocument/2006/relationships/hyperlink" Target="https://resultat.bagskytte.se/Archer/Details/3132298" TargetMode="External"/><Relationship Id="rId56" Type="http://schemas.openxmlformats.org/officeDocument/2006/relationships/hyperlink" Target="https://resultat.bagskytte.se/Archer/Details/870830" TargetMode="External"/><Relationship Id="rId64" Type="http://schemas.openxmlformats.org/officeDocument/2006/relationships/hyperlink" Target="https://resultat.bagskytte.se/Archer/Details/2288564" TargetMode="External"/><Relationship Id="rId69" Type="http://schemas.openxmlformats.org/officeDocument/2006/relationships/hyperlink" Target="https://resultat.bagskytte.se/Archer/Details/1743464" TargetMode="External"/><Relationship Id="rId77" Type="http://schemas.openxmlformats.org/officeDocument/2006/relationships/hyperlink" Target="https://resultat.bagskytte.se/Archer/Details/2898373" TargetMode="External"/><Relationship Id="rId8" Type="http://schemas.openxmlformats.org/officeDocument/2006/relationships/hyperlink" Target="https://resultat.bagskytte.se/Archer/Details/1386487" TargetMode="External"/><Relationship Id="rId51" Type="http://schemas.openxmlformats.org/officeDocument/2006/relationships/hyperlink" Target="https://resultat.bagskytte.se/Archer/Details/1870656" TargetMode="External"/><Relationship Id="rId72" Type="http://schemas.openxmlformats.org/officeDocument/2006/relationships/hyperlink" Target="https://resultat.bagskytte.se/Archer/Details/1097495" TargetMode="External"/><Relationship Id="rId80" Type="http://schemas.openxmlformats.org/officeDocument/2006/relationships/hyperlink" Target="https://resultat.bagskytte.se/Archer/Details/3987375" TargetMode="External"/><Relationship Id="rId85" Type="http://schemas.openxmlformats.org/officeDocument/2006/relationships/hyperlink" Target="https://resultat.bagskytte.se/Archer/Details/2375536" TargetMode="External"/><Relationship Id="rId3" Type="http://schemas.openxmlformats.org/officeDocument/2006/relationships/hyperlink" Target="https://resultat.bagskytte.se/Archer/Details/3776928" TargetMode="External"/><Relationship Id="rId12" Type="http://schemas.openxmlformats.org/officeDocument/2006/relationships/hyperlink" Target="https://resultat.bagskytte.se/Archer/Details/1620409" TargetMode="External"/><Relationship Id="rId17" Type="http://schemas.openxmlformats.org/officeDocument/2006/relationships/hyperlink" Target="https://resultat.bagskytte.se/Archer/Details/1609210" TargetMode="External"/><Relationship Id="rId25" Type="http://schemas.openxmlformats.org/officeDocument/2006/relationships/hyperlink" Target="https://resultat.bagskytte.se/Archer/Details/2168790" TargetMode="External"/><Relationship Id="rId33" Type="http://schemas.openxmlformats.org/officeDocument/2006/relationships/hyperlink" Target="https://resultat.bagskytte.se/Archer/Details/1525043" TargetMode="External"/><Relationship Id="rId38" Type="http://schemas.openxmlformats.org/officeDocument/2006/relationships/hyperlink" Target="https://resultat.bagskytte.se/Archer/Details/850108" TargetMode="External"/><Relationship Id="rId46" Type="http://schemas.openxmlformats.org/officeDocument/2006/relationships/hyperlink" Target="https://resultat.bagskytte.se/Archer/Details/722518" TargetMode="External"/><Relationship Id="rId59" Type="http://schemas.openxmlformats.org/officeDocument/2006/relationships/hyperlink" Target="https://resultat.bagskytte.se/Archer/Details/3260599" TargetMode="External"/><Relationship Id="rId67" Type="http://schemas.openxmlformats.org/officeDocument/2006/relationships/hyperlink" Target="https://resultat.bagskytte.se/Archer/Details/3288834" TargetMode="External"/><Relationship Id="rId20" Type="http://schemas.openxmlformats.org/officeDocument/2006/relationships/hyperlink" Target="https://resultat.bagskytte.se/Archer/Details/4060946" TargetMode="External"/><Relationship Id="rId41" Type="http://schemas.openxmlformats.org/officeDocument/2006/relationships/hyperlink" Target="https://resultat.bagskytte.se/Archer/Details/374074" TargetMode="External"/><Relationship Id="rId54" Type="http://schemas.openxmlformats.org/officeDocument/2006/relationships/hyperlink" Target="https://resultat.bagskytte.se/Archer/Details/1793546" TargetMode="External"/><Relationship Id="rId62" Type="http://schemas.openxmlformats.org/officeDocument/2006/relationships/hyperlink" Target="https://resultat.bagskytte.se/Archer/Details/208152" TargetMode="External"/><Relationship Id="rId70" Type="http://schemas.openxmlformats.org/officeDocument/2006/relationships/hyperlink" Target="https://resultat.bagskytte.se/Archer/Details/3895822" TargetMode="External"/><Relationship Id="rId75" Type="http://schemas.openxmlformats.org/officeDocument/2006/relationships/hyperlink" Target="https://resultat.bagskytte.se/Archer/Details/754338" TargetMode="External"/><Relationship Id="rId83" Type="http://schemas.openxmlformats.org/officeDocument/2006/relationships/hyperlink" Target="https://resultat.bagskytte.se/Archer/Details/1595907" TargetMode="External"/><Relationship Id="rId1" Type="http://schemas.openxmlformats.org/officeDocument/2006/relationships/hyperlink" Target="https://resultat.bagskytte.se/Archer/Details/1872930" TargetMode="External"/><Relationship Id="rId6" Type="http://schemas.openxmlformats.org/officeDocument/2006/relationships/hyperlink" Target="https://resultat.bagskytte.se/Archer/Details/1982876" TargetMode="External"/><Relationship Id="rId15" Type="http://schemas.openxmlformats.org/officeDocument/2006/relationships/hyperlink" Target="https://resultat.bagskytte.se/Archer/Details/1490452" TargetMode="External"/><Relationship Id="rId23" Type="http://schemas.openxmlformats.org/officeDocument/2006/relationships/hyperlink" Target="https://resultat.bagskytte.se/Archer/Details/2809319" TargetMode="External"/><Relationship Id="rId28" Type="http://schemas.openxmlformats.org/officeDocument/2006/relationships/hyperlink" Target="https://resultat.bagskytte.se/Archer/Details/847658" TargetMode="External"/><Relationship Id="rId36" Type="http://schemas.openxmlformats.org/officeDocument/2006/relationships/hyperlink" Target="https://resultat.bagskytte.se/Archer/Details/2288563" TargetMode="External"/><Relationship Id="rId49" Type="http://schemas.openxmlformats.org/officeDocument/2006/relationships/hyperlink" Target="https://resultat.bagskytte.se/Archer/Details/4184348" TargetMode="External"/><Relationship Id="rId57" Type="http://schemas.openxmlformats.org/officeDocument/2006/relationships/hyperlink" Target="https://resultat.bagskytte.se/Archer/Details/1085594" TargetMode="External"/><Relationship Id="rId10" Type="http://schemas.openxmlformats.org/officeDocument/2006/relationships/hyperlink" Target="https://resultat.bagskytte.se/Archer/Details/1494155" TargetMode="External"/><Relationship Id="rId31" Type="http://schemas.openxmlformats.org/officeDocument/2006/relationships/hyperlink" Target="https://resultat.bagskytte.se/Archer/Details/1428640" TargetMode="External"/><Relationship Id="rId44" Type="http://schemas.openxmlformats.org/officeDocument/2006/relationships/hyperlink" Target="https://resultat.bagskytte.se/Archer/Details/699136" TargetMode="External"/><Relationship Id="rId52" Type="http://schemas.openxmlformats.org/officeDocument/2006/relationships/hyperlink" Target="https://resultat.bagskytte.se/Archer/Details/1762378" TargetMode="External"/><Relationship Id="rId60" Type="http://schemas.openxmlformats.org/officeDocument/2006/relationships/hyperlink" Target="https://resultat.bagskytte.se/Archer/Details/3491694" TargetMode="External"/><Relationship Id="rId65" Type="http://schemas.openxmlformats.org/officeDocument/2006/relationships/hyperlink" Target="https://resultat.bagskytte.se/Archer/Details/1356300" TargetMode="External"/><Relationship Id="rId73" Type="http://schemas.openxmlformats.org/officeDocument/2006/relationships/hyperlink" Target="https://resultat.bagskytte.se/Archer/Details/1582002" TargetMode="External"/><Relationship Id="rId78" Type="http://schemas.openxmlformats.org/officeDocument/2006/relationships/hyperlink" Target="https://resultat.bagskytte.se/Archer/Details/1470780" TargetMode="External"/><Relationship Id="rId81" Type="http://schemas.openxmlformats.org/officeDocument/2006/relationships/hyperlink" Target="https://resultat.bagskytte.se/Archer/Details/2203728" TargetMode="External"/><Relationship Id="rId86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128486" TargetMode="External"/><Relationship Id="rId21" Type="http://schemas.openxmlformats.org/officeDocument/2006/relationships/hyperlink" Target="https://resultat.bagskytte.se/Archer/Details/2601476" TargetMode="External"/><Relationship Id="rId42" Type="http://schemas.openxmlformats.org/officeDocument/2006/relationships/hyperlink" Target="https://resultat.bagskytte.se/Archer/Details/395174" TargetMode="External"/><Relationship Id="rId63" Type="http://schemas.openxmlformats.org/officeDocument/2006/relationships/hyperlink" Target="https://resultat.bagskytte.se/Archer/Details/439321" TargetMode="External"/><Relationship Id="rId84" Type="http://schemas.openxmlformats.org/officeDocument/2006/relationships/hyperlink" Target="https://resultat.bagskytte.se/Archer/Details/903551" TargetMode="External"/><Relationship Id="rId138" Type="http://schemas.openxmlformats.org/officeDocument/2006/relationships/hyperlink" Target="https://resultat.bagskytte.se/Archer/Details/130016" TargetMode="External"/><Relationship Id="rId159" Type="http://schemas.openxmlformats.org/officeDocument/2006/relationships/hyperlink" Target="https://resultat.bagskytte.se/Archer/Details/129511" TargetMode="External"/><Relationship Id="rId170" Type="http://schemas.openxmlformats.org/officeDocument/2006/relationships/hyperlink" Target="https://resultat.bagskytte.se/Archer/Details/2361362" TargetMode="External"/><Relationship Id="rId191" Type="http://schemas.openxmlformats.org/officeDocument/2006/relationships/hyperlink" Target="https://resultat.bagskytte.se/Archer/Details/899684" TargetMode="External"/><Relationship Id="rId205" Type="http://schemas.openxmlformats.org/officeDocument/2006/relationships/hyperlink" Target="https://resultat.bagskytte.se/Archer/Details/1602250" TargetMode="External"/><Relationship Id="rId226" Type="http://schemas.openxmlformats.org/officeDocument/2006/relationships/hyperlink" Target="https://resultat.bagskytte.se/Archer/Details/1138620" TargetMode="External"/><Relationship Id="rId247" Type="http://schemas.openxmlformats.org/officeDocument/2006/relationships/hyperlink" Target="https://resultat.bagskytte.se/Archer/Details/1097483" TargetMode="External"/><Relationship Id="rId107" Type="http://schemas.openxmlformats.org/officeDocument/2006/relationships/hyperlink" Target="https://resultat.bagskytte.se/Archer/Details/1288484" TargetMode="External"/><Relationship Id="rId268" Type="http://schemas.openxmlformats.org/officeDocument/2006/relationships/hyperlink" Target="https://resultat.bagskytte.se/Archer/Details/2060890" TargetMode="External"/><Relationship Id="rId11" Type="http://schemas.openxmlformats.org/officeDocument/2006/relationships/hyperlink" Target="https://resultat.bagskytte.se/Archer/Details/129940" TargetMode="External"/><Relationship Id="rId32" Type="http://schemas.openxmlformats.org/officeDocument/2006/relationships/hyperlink" Target="https://resultat.bagskytte.se/Archer/Details/130308" TargetMode="External"/><Relationship Id="rId53" Type="http://schemas.openxmlformats.org/officeDocument/2006/relationships/hyperlink" Target="https://resultat.bagskytte.se/Archer/Details/2601473" TargetMode="External"/><Relationship Id="rId74" Type="http://schemas.openxmlformats.org/officeDocument/2006/relationships/hyperlink" Target="https://resultat.bagskytte.se/Archer/Details/1044609" TargetMode="External"/><Relationship Id="rId128" Type="http://schemas.openxmlformats.org/officeDocument/2006/relationships/hyperlink" Target="https://resultat.bagskytte.se/Archer/Details/573813" TargetMode="External"/><Relationship Id="rId149" Type="http://schemas.openxmlformats.org/officeDocument/2006/relationships/hyperlink" Target="https://resultat.bagskytte.se/Archer/Details/1987950" TargetMode="External"/><Relationship Id="rId5" Type="http://schemas.openxmlformats.org/officeDocument/2006/relationships/hyperlink" Target="https://resultat.bagskytte.se/Archer/Details/1067829" TargetMode="External"/><Relationship Id="rId95" Type="http://schemas.openxmlformats.org/officeDocument/2006/relationships/hyperlink" Target="https://resultat.bagskytte.se/Archer/Details/2289769" TargetMode="External"/><Relationship Id="rId160" Type="http://schemas.openxmlformats.org/officeDocument/2006/relationships/hyperlink" Target="https://resultat.bagskytte.se/Archer/Details/1660315" TargetMode="External"/><Relationship Id="rId181" Type="http://schemas.openxmlformats.org/officeDocument/2006/relationships/hyperlink" Target="https://resultat.bagskytte.se/Archer/Details/634837" TargetMode="External"/><Relationship Id="rId216" Type="http://schemas.openxmlformats.org/officeDocument/2006/relationships/hyperlink" Target="https://resultat.bagskytte.se/Archer/Details/576409" TargetMode="External"/><Relationship Id="rId237" Type="http://schemas.openxmlformats.org/officeDocument/2006/relationships/hyperlink" Target="https://resultat.bagskytte.se/Archer/Details/3271734" TargetMode="External"/><Relationship Id="rId258" Type="http://schemas.openxmlformats.org/officeDocument/2006/relationships/hyperlink" Target="https://resultat.bagskytte.se/Archer/Details/1615729" TargetMode="External"/><Relationship Id="rId22" Type="http://schemas.openxmlformats.org/officeDocument/2006/relationships/hyperlink" Target="https://resultat.bagskytte.se/Archer/Details/1899257" TargetMode="External"/><Relationship Id="rId43" Type="http://schemas.openxmlformats.org/officeDocument/2006/relationships/hyperlink" Target="https://resultat.bagskytte.se/Archer/Details/2480802" TargetMode="External"/><Relationship Id="rId64" Type="http://schemas.openxmlformats.org/officeDocument/2006/relationships/hyperlink" Target="https://resultat.bagskytte.se/Archer/Details/129925" TargetMode="External"/><Relationship Id="rId118" Type="http://schemas.openxmlformats.org/officeDocument/2006/relationships/hyperlink" Target="https://resultat.bagskytte.se/Archer/Details/2807823" TargetMode="External"/><Relationship Id="rId139" Type="http://schemas.openxmlformats.org/officeDocument/2006/relationships/hyperlink" Target="https://resultat.bagskytte.se/Archer/Details/679665" TargetMode="External"/><Relationship Id="rId85" Type="http://schemas.openxmlformats.org/officeDocument/2006/relationships/hyperlink" Target="https://resultat.bagskytte.se/Archer/Details/1573239" TargetMode="External"/><Relationship Id="rId150" Type="http://schemas.openxmlformats.org/officeDocument/2006/relationships/hyperlink" Target="https://resultat.bagskytte.se/Archer/Details/130789" TargetMode="External"/><Relationship Id="rId171" Type="http://schemas.openxmlformats.org/officeDocument/2006/relationships/hyperlink" Target="https://resultat.bagskytte.se/Archer/Details/1243697" TargetMode="External"/><Relationship Id="rId192" Type="http://schemas.openxmlformats.org/officeDocument/2006/relationships/hyperlink" Target="https://resultat.bagskytte.se/Archer/Details/524343" TargetMode="External"/><Relationship Id="rId206" Type="http://schemas.openxmlformats.org/officeDocument/2006/relationships/hyperlink" Target="https://resultat.bagskytte.se/Archer/Details/3203506" TargetMode="External"/><Relationship Id="rId227" Type="http://schemas.openxmlformats.org/officeDocument/2006/relationships/hyperlink" Target="https://resultat.bagskytte.se/Archer/Details/398524" TargetMode="External"/><Relationship Id="rId248" Type="http://schemas.openxmlformats.org/officeDocument/2006/relationships/hyperlink" Target="https://resultat.bagskytte.se/Archer/Details/1867369" TargetMode="External"/><Relationship Id="rId269" Type="http://schemas.openxmlformats.org/officeDocument/2006/relationships/hyperlink" Target="https://resultat.bagskytte.se/Archer/Details/1600349" TargetMode="External"/><Relationship Id="rId12" Type="http://schemas.openxmlformats.org/officeDocument/2006/relationships/hyperlink" Target="https://resultat.bagskytte.se/Archer/Details/1584369" TargetMode="External"/><Relationship Id="rId33" Type="http://schemas.openxmlformats.org/officeDocument/2006/relationships/hyperlink" Target="https://resultat.bagskytte.se/Archer/Details/130104" TargetMode="External"/><Relationship Id="rId108" Type="http://schemas.openxmlformats.org/officeDocument/2006/relationships/hyperlink" Target="https://resultat.bagskytte.se/Archer/Details/381018" TargetMode="External"/><Relationship Id="rId129" Type="http://schemas.openxmlformats.org/officeDocument/2006/relationships/hyperlink" Target="https://resultat.bagskytte.se/Archer/Details/4109429" TargetMode="External"/><Relationship Id="rId54" Type="http://schemas.openxmlformats.org/officeDocument/2006/relationships/hyperlink" Target="https://resultat.bagskytte.se/Archer/Details/2809355" TargetMode="External"/><Relationship Id="rId75" Type="http://schemas.openxmlformats.org/officeDocument/2006/relationships/hyperlink" Target="https://resultat.bagskytte.se/Archer/Details/975792" TargetMode="External"/><Relationship Id="rId96" Type="http://schemas.openxmlformats.org/officeDocument/2006/relationships/hyperlink" Target="https://resultat.bagskytte.se/Archer/Details/2239103" TargetMode="External"/><Relationship Id="rId140" Type="http://schemas.openxmlformats.org/officeDocument/2006/relationships/hyperlink" Target="https://resultat.bagskytte.se/Archer/Details/4292926" TargetMode="External"/><Relationship Id="rId161" Type="http://schemas.openxmlformats.org/officeDocument/2006/relationships/hyperlink" Target="https://resultat.bagskytte.se/Archer/Details/129491" TargetMode="External"/><Relationship Id="rId182" Type="http://schemas.openxmlformats.org/officeDocument/2006/relationships/hyperlink" Target="https://resultat.bagskytte.se/Archer/Details/2684164" TargetMode="External"/><Relationship Id="rId217" Type="http://schemas.openxmlformats.org/officeDocument/2006/relationships/hyperlink" Target="https://resultat.bagskytte.se/Archer/Details/3649354" TargetMode="External"/><Relationship Id="rId6" Type="http://schemas.openxmlformats.org/officeDocument/2006/relationships/hyperlink" Target="https://resultat.bagskytte.se/Archer/Details/1093809" TargetMode="External"/><Relationship Id="rId238" Type="http://schemas.openxmlformats.org/officeDocument/2006/relationships/hyperlink" Target="https://resultat.bagskytte.se/Archer/Details/2262430" TargetMode="External"/><Relationship Id="rId259" Type="http://schemas.openxmlformats.org/officeDocument/2006/relationships/hyperlink" Target="https://resultat.bagskytte.se/Archer/Details/870775" TargetMode="External"/><Relationship Id="rId23" Type="http://schemas.openxmlformats.org/officeDocument/2006/relationships/hyperlink" Target="https://resultat.bagskytte.se/Archer/Details/3196765" TargetMode="External"/><Relationship Id="rId119" Type="http://schemas.openxmlformats.org/officeDocument/2006/relationships/hyperlink" Target="https://resultat.bagskytte.se/Archer/Details/4340460" TargetMode="External"/><Relationship Id="rId270" Type="http://schemas.openxmlformats.org/officeDocument/2006/relationships/hyperlink" Target="https://resultat.bagskytte.se/Archer/Details/112373" TargetMode="External"/><Relationship Id="rId44" Type="http://schemas.openxmlformats.org/officeDocument/2006/relationships/hyperlink" Target="https://resultat.bagskytte.se/Archer/Details/2823191" TargetMode="External"/><Relationship Id="rId60" Type="http://schemas.openxmlformats.org/officeDocument/2006/relationships/hyperlink" Target="https://resultat.bagskytte.se/Archer/Details/1655072" TargetMode="External"/><Relationship Id="rId65" Type="http://schemas.openxmlformats.org/officeDocument/2006/relationships/hyperlink" Target="https://resultat.bagskytte.se/Archer/Details/398522" TargetMode="External"/><Relationship Id="rId81" Type="http://schemas.openxmlformats.org/officeDocument/2006/relationships/hyperlink" Target="https://resultat.bagskytte.se/Archer/Details/1719618" TargetMode="External"/><Relationship Id="rId86" Type="http://schemas.openxmlformats.org/officeDocument/2006/relationships/hyperlink" Target="https://resultat.bagskytte.se/Archer/Details/129956" TargetMode="External"/><Relationship Id="rId130" Type="http://schemas.openxmlformats.org/officeDocument/2006/relationships/hyperlink" Target="https://resultat.bagskytte.se/Archer/Details/338944" TargetMode="External"/><Relationship Id="rId135" Type="http://schemas.openxmlformats.org/officeDocument/2006/relationships/hyperlink" Target="https://resultat.bagskytte.se/Archer/Details/584745" TargetMode="External"/><Relationship Id="rId151" Type="http://schemas.openxmlformats.org/officeDocument/2006/relationships/hyperlink" Target="https://resultat.bagskytte.se/Archer/Details/838826" TargetMode="External"/><Relationship Id="rId156" Type="http://schemas.openxmlformats.org/officeDocument/2006/relationships/hyperlink" Target="https://resultat.bagskytte.se/Archer/Details/130332" TargetMode="External"/><Relationship Id="rId177" Type="http://schemas.openxmlformats.org/officeDocument/2006/relationships/hyperlink" Target="https://resultat.bagskytte.se/Archer/Details/846197" TargetMode="External"/><Relationship Id="rId198" Type="http://schemas.openxmlformats.org/officeDocument/2006/relationships/hyperlink" Target="https://resultat.bagskytte.se/Archer/Details/173981" TargetMode="External"/><Relationship Id="rId172" Type="http://schemas.openxmlformats.org/officeDocument/2006/relationships/hyperlink" Target="https://resultat.bagskytte.se/Archer/Details/2144566" TargetMode="External"/><Relationship Id="rId193" Type="http://schemas.openxmlformats.org/officeDocument/2006/relationships/hyperlink" Target="https://resultat.bagskytte.se/Archer/Details/3208548" TargetMode="External"/><Relationship Id="rId202" Type="http://schemas.openxmlformats.org/officeDocument/2006/relationships/hyperlink" Target="https://resultat.bagskytte.se/Archer/Details/466186" TargetMode="External"/><Relationship Id="rId207" Type="http://schemas.openxmlformats.org/officeDocument/2006/relationships/hyperlink" Target="https://resultat.bagskytte.se/Archer/Details/564767" TargetMode="External"/><Relationship Id="rId223" Type="http://schemas.openxmlformats.org/officeDocument/2006/relationships/hyperlink" Target="https://resultat.bagskytte.se/Archer/Details/3773407" TargetMode="External"/><Relationship Id="rId228" Type="http://schemas.openxmlformats.org/officeDocument/2006/relationships/hyperlink" Target="https://resultat.bagskytte.se/Archer/Details/372604" TargetMode="External"/><Relationship Id="rId244" Type="http://schemas.openxmlformats.org/officeDocument/2006/relationships/hyperlink" Target="https://resultat.bagskytte.se/Archer/Details/1097490" TargetMode="External"/><Relationship Id="rId249" Type="http://schemas.openxmlformats.org/officeDocument/2006/relationships/hyperlink" Target="https://resultat.bagskytte.se/Archer/Details/1575766" TargetMode="External"/><Relationship Id="rId13" Type="http://schemas.openxmlformats.org/officeDocument/2006/relationships/hyperlink" Target="https://resultat.bagskytte.se/Archer/Details/2204562" TargetMode="External"/><Relationship Id="rId18" Type="http://schemas.openxmlformats.org/officeDocument/2006/relationships/hyperlink" Target="https://resultat.bagskytte.se/Archer/Details/1879770" TargetMode="External"/><Relationship Id="rId39" Type="http://schemas.openxmlformats.org/officeDocument/2006/relationships/hyperlink" Target="https://resultat.bagskytte.se/Archer/Details/4011627" TargetMode="External"/><Relationship Id="rId109" Type="http://schemas.openxmlformats.org/officeDocument/2006/relationships/hyperlink" Target="https://resultat.bagskytte.se/Archer/Details/800992" TargetMode="External"/><Relationship Id="rId260" Type="http://schemas.openxmlformats.org/officeDocument/2006/relationships/hyperlink" Target="https://resultat.bagskytte.se/Archer/Details/128035" TargetMode="External"/><Relationship Id="rId265" Type="http://schemas.openxmlformats.org/officeDocument/2006/relationships/hyperlink" Target="https://resultat.bagskytte.se/Archer/Details/2925305" TargetMode="External"/><Relationship Id="rId34" Type="http://schemas.openxmlformats.org/officeDocument/2006/relationships/hyperlink" Target="https://resultat.bagskytte.se/Archer/Details/3550376" TargetMode="External"/><Relationship Id="rId50" Type="http://schemas.openxmlformats.org/officeDocument/2006/relationships/hyperlink" Target="https://resultat.bagskytte.se/Archer/Details/976584" TargetMode="External"/><Relationship Id="rId55" Type="http://schemas.openxmlformats.org/officeDocument/2006/relationships/hyperlink" Target="https://resultat.bagskytte.se/Archer/Details/1492274" TargetMode="External"/><Relationship Id="rId76" Type="http://schemas.openxmlformats.org/officeDocument/2006/relationships/hyperlink" Target="https://resultat.bagskytte.se/Archer/Details/566953" TargetMode="External"/><Relationship Id="rId97" Type="http://schemas.openxmlformats.org/officeDocument/2006/relationships/hyperlink" Target="https://resultat.bagskytte.se/Archer/Details/248242" TargetMode="External"/><Relationship Id="rId104" Type="http://schemas.openxmlformats.org/officeDocument/2006/relationships/hyperlink" Target="https://resultat.bagskytte.se/Archer/Details/1660733" TargetMode="External"/><Relationship Id="rId120" Type="http://schemas.openxmlformats.org/officeDocument/2006/relationships/hyperlink" Target="https://resultat.bagskytte.se/Archer/Details/832489" TargetMode="External"/><Relationship Id="rId125" Type="http://schemas.openxmlformats.org/officeDocument/2006/relationships/hyperlink" Target="https://resultat.bagskytte.se/Archer/Details/4196939" TargetMode="External"/><Relationship Id="rId141" Type="http://schemas.openxmlformats.org/officeDocument/2006/relationships/hyperlink" Target="https://resultat.bagskytte.se/Archer/Details/1016564" TargetMode="External"/><Relationship Id="rId146" Type="http://schemas.openxmlformats.org/officeDocument/2006/relationships/hyperlink" Target="https://resultat.bagskytte.se/Archer/Details/129751" TargetMode="External"/><Relationship Id="rId167" Type="http://schemas.openxmlformats.org/officeDocument/2006/relationships/hyperlink" Target="https://resultat.bagskytte.se/Archer/Details/127173" TargetMode="External"/><Relationship Id="rId188" Type="http://schemas.openxmlformats.org/officeDocument/2006/relationships/hyperlink" Target="https://resultat.bagskytte.se/Archer/Details/129954" TargetMode="External"/><Relationship Id="rId7" Type="http://schemas.openxmlformats.org/officeDocument/2006/relationships/hyperlink" Target="https://resultat.bagskytte.se/Archer/Details/1587313" TargetMode="External"/><Relationship Id="rId71" Type="http://schemas.openxmlformats.org/officeDocument/2006/relationships/hyperlink" Target="https://resultat.bagskytte.se/Archer/Details/1839285" TargetMode="External"/><Relationship Id="rId92" Type="http://schemas.openxmlformats.org/officeDocument/2006/relationships/hyperlink" Target="https://resultat.bagskytte.se/Archer/Details/128074" TargetMode="External"/><Relationship Id="rId162" Type="http://schemas.openxmlformats.org/officeDocument/2006/relationships/hyperlink" Target="https://resultat.bagskytte.se/Archer/Details/1609342" TargetMode="External"/><Relationship Id="rId183" Type="http://schemas.openxmlformats.org/officeDocument/2006/relationships/hyperlink" Target="https://resultat.bagskytte.se/Archer/Details/3554137" TargetMode="External"/><Relationship Id="rId213" Type="http://schemas.openxmlformats.org/officeDocument/2006/relationships/hyperlink" Target="https://resultat.bagskytte.se/Archer/Details/146233" TargetMode="External"/><Relationship Id="rId218" Type="http://schemas.openxmlformats.org/officeDocument/2006/relationships/hyperlink" Target="https://resultat.bagskytte.se/Archer/Details/609858" TargetMode="External"/><Relationship Id="rId234" Type="http://schemas.openxmlformats.org/officeDocument/2006/relationships/hyperlink" Target="https://resultat.bagskytte.se/Archer/Details/153260" TargetMode="External"/><Relationship Id="rId239" Type="http://schemas.openxmlformats.org/officeDocument/2006/relationships/hyperlink" Target="https://resultat.bagskytte.se/Archer/Details/931382" TargetMode="External"/><Relationship Id="rId2" Type="http://schemas.openxmlformats.org/officeDocument/2006/relationships/hyperlink" Target="https://resultat.bagskytte.se/Archer/Details/597984" TargetMode="External"/><Relationship Id="rId29" Type="http://schemas.openxmlformats.org/officeDocument/2006/relationships/hyperlink" Target="https://resultat.bagskytte.se/Archer/Details/126965" TargetMode="External"/><Relationship Id="rId250" Type="http://schemas.openxmlformats.org/officeDocument/2006/relationships/hyperlink" Target="https://resultat.bagskytte.se/Archer/Details/130107" TargetMode="External"/><Relationship Id="rId255" Type="http://schemas.openxmlformats.org/officeDocument/2006/relationships/hyperlink" Target="https://resultat.bagskytte.se/Archer/Details/129517" TargetMode="External"/><Relationship Id="rId271" Type="http://schemas.openxmlformats.org/officeDocument/2006/relationships/hyperlink" Target="https://resultat.bagskytte.se/Archer/Details/398526" TargetMode="External"/><Relationship Id="rId24" Type="http://schemas.openxmlformats.org/officeDocument/2006/relationships/hyperlink" Target="https://resultat.bagskytte.se/Archer/Details/1861698" TargetMode="External"/><Relationship Id="rId40" Type="http://schemas.openxmlformats.org/officeDocument/2006/relationships/hyperlink" Target="https://resultat.bagskytte.se/Archer/Details/3304085" TargetMode="External"/><Relationship Id="rId45" Type="http://schemas.openxmlformats.org/officeDocument/2006/relationships/hyperlink" Target="https://resultat.bagskytte.se/Archer/Details/1602053" TargetMode="External"/><Relationship Id="rId66" Type="http://schemas.openxmlformats.org/officeDocument/2006/relationships/hyperlink" Target="https://resultat.bagskytte.se/Archer/Details/3285397" TargetMode="External"/><Relationship Id="rId87" Type="http://schemas.openxmlformats.org/officeDocument/2006/relationships/hyperlink" Target="https://resultat.bagskytte.se/Archer/Details/2494804" TargetMode="External"/><Relationship Id="rId110" Type="http://schemas.openxmlformats.org/officeDocument/2006/relationships/hyperlink" Target="https://resultat.bagskytte.se/Archer/Details/126961" TargetMode="External"/><Relationship Id="rId115" Type="http://schemas.openxmlformats.org/officeDocument/2006/relationships/hyperlink" Target="https://resultat.bagskytte.se/Archer/Details/2315176" TargetMode="External"/><Relationship Id="rId131" Type="http://schemas.openxmlformats.org/officeDocument/2006/relationships/hyperlink" Target="https://resultat.bagskytte.se/Archer/Details/1875764" TargetMode="External"/><Relationship Id="rId136" Type="http://schemas.openxmlformats.org/officeDocument/2006/relationships/hyperlink" Target="https://resultat.bagskytte.se/Archer/Details/3908862" TargetMode="External"/><Relationship Id="rId157" Type="http://schemas.openxmlformats.org/officeDocument/2006/relationships/hyperlink" Target="https://resultat.bagskytte.se/Archer/Details/129575" TargetMode="External"/><Relationship Id="rId178" Type="http://schemas.openxmlformats.org/officeDocument/2006/relationships/hyperlink" Target="https://resultat.bagskytte.se/Archer/Details/129881" TargetMode="External"/><Relationship Id="rId61" Type="http://schemas.openxmlformats.org/officeDocument/2006/relationships/hyperlink" Target="https://resultat.bagskytte.se/Archer/Details/2574992" TargetMode="External"/><Relationship Id="rId82" Type="http://schemas.openxmlformats.org/officeDocument/2006/relationships/hyperlink" Target="https://resultat.bagskytte.se/Archer/Details/4254206" TargetMode="External"/><Relationship Id="rId152" Type="http://schemas.openxmlformats.org/officeDocument/2006/relationships/hyperlink" Target="https://resultat.bagskytte.se/Archer/Details/127975" TargetMode="External"/><Relationship Id="rId173" Type="http://schemas.openxmlformats.org/officeDocument/2006/relationships/hyperlink" Target="https://resultat.bagskytte.se/Archer/Details/621983" TargetMode="External"/><Relationship Id="rId194" Type="http://schemas.openxmlformats.org/officeDocument/2006/relationships/hyperlink" Target="https://resultat.bagskytte.se/Archer/Details/418530" TargetMode="External"/><Relationship Id="rId199" Type="http://schemas.openxmlformats.org/officeDocument/2006/relationships/hyperlink" Target="https://resultat.bagskytte.se/Archer/Details/846196" TargetMode="External"/><Relationship Id="rId203" Type="http://schemas.openxmlformats.org/officeDocument/2006/relationships/hyperlink" Target="https://resultat.bagskytte.se/Archer/Details/2253101" TargetMode="External"/><Relationship Id="rId208" Type="http://schemas.openxmlformats.org/officeDocument/2006/relationships/hyperlink" Target="https://resultat.bagskytte.se/Archer/Details/1602054" TargetMode="External"/><Relationship Id="rId229" Type="http://schemas.openxmlformats.org/officeDocument/2006/relationships/hyperlink" Target="https://resultat.bagskytte.se/Archer/Details/1470780" TargetMode="External"/><Relationship Id="rId19" Type="http://schemas.openxmlformats.org/officeDocument/2006/relationships/hyperlink" Target="https://resultat.bagskytte.se/Archer/Details/1872930" TargetMode="External"/><Relationship Id="rId224" Type="http://schemas.openxmlformats.org/officeDocument/2006/relationships/hyperlink" Target="https://resultat.bagskytte.se/Archer/Details/1598233" TargetMode="External"/><Relationship Id="rId240" Type="http://schemas.openxmlformats.org/officeDocument/2006/relationships/hyperlink" Target="https://resultat.bagskytte.se/Archer/Details/1548445" TargetMode="External"/><Relationship Id="rId245" Type="http://schemas.openxmlformats.org/officeDocument/2006/relationships/hyperlink" Target="https://resultat.bagskytte.se/Archer/Details/130009" TargetMode="External"/><Relationship Id="rId261" Type="http://schemas.openxmlformats.org/officeDocument/2006/relationships/hyperlink" Target="https://resultat.bagskytte.se/Archer/Details/162734" TargetMode="External"/><Relationship Id="rId266" Type="http://schemas.openxmlformats.org/officeDocument/2006/relationships/hyperlink" Target="https://resultat.bagskytte.se/Archer/Details/3107483" TargetMode="External"/><Relationship Id="rId14" Type="http://schemas.openxmlformats.org/officeDocument/2006/relationships/hyperlink" Target="https://resultat.bagskytte.se/Archer/Details/1737838" TargetMode="External"/><Relationship Id="rId30" Type="http://schemas.openxmlformats.org/officeDocument/2006/relationships/hyperlink" Target="https://resultat.bagskytte.se/Archer/Details/1092779" TargetMode="External"/><Relationship Id="rId35" Type="http://schemas.openxmlformats.org/officeDocument/2006/relationships/hyperlink" Target="https://resultat.bagskytte.se/Archer/Details/2178531" TargetMode="External"/><Relationship Id="rId56" Type="http://schemas.openxmlformats.org/officeDocument/2006/relationships/hyperlink" Target="https://resultat.bagskytte.se/Archer/Details/105624" TargetMode="External"/><Relationship Id="rId77" Type="http://schemas.openxmlformats.org/officeDocument/2006/relationships/hyperlink" Target="https://resultat.bagskytte.se/Archer/Details/750429" TargetMode="External"/><Relationship Id="rId100" Type="http://schemas.openxmlformats.org/officeDocument/2006/relationships/hyperlink" Target="https://resultat.bagskytte.se/Archer/Details/809551" TargetMode="External"/><Relationship Id="rId105" Type="http://schemas.openxmlformats.org/officeDocument/2006/relationships/hyperlink" Target="https://resultat.bagskytte.se/Archer/Details/449121" TargetMode="External"/><Relationship Id="rId126" Type="http://schemas.openxmlformats.org/officeDocument/2006/relationships/hyperlink" Target="https://resultat.bagskytte.se/Archer/Details/3940341" TargetMode="External"/><Relationship Id="rId147" Type="http://schemas.openxmlformats.org/officeDocument/2006/relationships/hyperlink" Target="https://resultat.bagskytte.se/Archer/Details/597999" TargetMode="External"/><Relationship Id="rId168" Type="http://schemas.openxmlformats.org/officeDocument/2006/relationships/hyperlink" Target="https://resultat.bagskytte.se/Archer/Details/2004921" TargetMode="External"/><Relationship Id="rId8" Type="http://schemas.openxmlformats.org/officeDocument/2006/relationships/hyperlink" Target="https://resultat.bagskytte.se/Archer/Details/988530" TargetMode="External"/><Relationship Id="rId51" Type="http://schemas.openxmlformats.org/officeDocument/2006/relationships/hyperlink" Target="https://resultat.bagskytte.se/Archer/Details/3217775" TargetMode="External"/><Relationship Id="rId72" Type="http://schemas.openxmlformats.org/officeDocument/2006/relationships/hyperlink" Target="https://resultat.bagskytte.se/Archer/Details/128463" TargetMode="External"/><Relationship Id="rId93" Type="http://schemas.openxmlformats.org/officeDocument/2006/relationships/hyperlink" Target="https://resultat.bagskytte.se/Archer/Details/464402" TargetMode="External"/><Relationship Id="rId98" Type="http://schemas.openxmlformats.org/officeDocument/2006/relationships/hyperlink" Target="https://resultat.bagskytte.se/Archer/Details/699806" TargetMode="External"/><Relationship Id="rId121" Type="http://schemas.openxmlformats.org/officeDocument/2006/relationships/hyperlink" Target="https://resultat.bagskytte.se/Archer/Details/2397543" TargetMode="External"/><Relationship Id="rId142" Type="http://schemas.openxmlformats.org/officeDocument/2006/relationships/hyperlink" Target="https://resultat.bagskytte.se/Archer/Details/1601645" TargetMode="External"/><Relationship Id="rId163" Type="http://schemas.openxmlformats.org/officeDocument/2006/relationships/hyperlink" Target="https://resultat.bagskytte.se/Archer/Details/127167" TargetMode="External"/><Relationship Id="rId184" Type="http://schemas.openxmlformats.org/officeDocument/2006/relationships/hyperlink" Target="https://resultat.bagskytte.se/Archer/Details/565122" TargetMode="External"/><Relationship Id="rId189" Type="http://schemas.openxmlformats.org/officeDocument/2006/relationships/hyperlink" Target="https://resultat.bagskytte.se/Archer/Details/492801" TargetMode="External"/><Relationship Id="rId219" Type="http://schemas.openxmlformats.org/officeDocument/2006/relationships/hyperlink" Target="https://resultat.bagskytte.se/Archer/Details/3638794" TargetMode="External"/><Relationship Id="rId3" Type="http://schemas.openxmlformats.org/officeDocument/2006/relationships/hyperlink" Target="https://resultat.bagskytte.se/Archer/Details/977205" TargetMode="External"/><Relationship Id="rId214" Type="http://schemas.openxmlformats.org/officeDocument/2006/relationships/hyperlink" Target="https://resultat.bagskytte.se/Archer/Details/2754551" TargetMode="External"/><Relationship Id="rId230" Type="http://schemas.openxmlformats.org/officeDocument/2006/relationships/hyperlink" Target="https://resultat.bagskytte.se/Archer/Details/1442736" TargetMode="External"/><Relationship Id="rId235" Type="http://schemas.openxmlformats.org/officeDocument/2006/relationships/hyperlink" Target="https://resultat.bagskytte.se/Archer/Details/130445" TargetMode="External"/><Relationship Id="rId251" Type="http://schemas.openxmlformats.org/officeDocument/2006/relationships/hyperlink" Target="https://resultat.bagskytte.se/Archer/Details/1097477" TargetMode="External"/><Relationship Id="rId256" Type="http://schemas.openxmlformats.org/officeDocument/2006/relationships/hyperlink" Target="https://resultat.bagskytte.se/Archer/Details/531197" TargetMode="External"/><Relationship Id="rId25" Type="http://schemas.openxmlformats.org/officeDocument/2006/relationships/hyperlink" Target="https://resultat.bagskytte.se/Archer/Details/741172" TargetMode="External"/><Relationship Id="rId46" Type="http://schemas.openxmlformats.org/officeDocument/2006/relationships/hyperlink" Target="https://resultat.bagskytte.se/Archer/Details/495530" TargetMode="External"/><Relationship Id="rId67" Type="http://schemas.openxmlformats.org/officeDocument/2006/relationships/hyperlink" Target="https://resultat.bagskytte.se/Archer/Details/331805" TargetMode="External"/><Relationship Id="rId116" Type="http://schemas.openxmlformats.org/officeDocument/2006/relationships/hyperlink" Target="https://resultat.bagskytte.se/Archer/Details/130485" TargetMode="External"/><Relationship Id="rId137" Type="http://schemas.openxmlformats.org/officeDocument/2006/relationships/hyperlink" Target="https://resultat.bagskytte.se/Archer/Details/1671175" TargetMode="External"/><Relationship Id="rId158" Type="http://schemas.openxmlformats.org/officeDocument/2006/relationships/hyperlink" Target="https://resultat.bagskytte.se/Archer/Details/128613" TargetMode="External"/><Relationship Id="rId272" Type="http://schemas.openxmlformats.org/officeDocument/2006/relationships/printerSettings" Target="../printerSettings/printerSettings10.bin"/><Relationship Id="rId20" Type="http://schemas.openxmlformats.org/officeDocument/2006/relationships/hyperlink" Target="https://resultat.bagskytte.se/Archer/Details/2963028" TargetMode="External"/><Relationship Id="rId41" Type="http://schemas.openxmlformats.org/officeDocument/2006/relationships/hyperlink" Target="https://resultat.bagskytte.se/Archer/Details/559501" TargetMode="External"/><Relationship Id="rId62" Type="http://schemas.openxmlformats.org/officeDocument/2006/relationships/hyperlink" Target="https://resultat.bagskytte.se/Archer/Details/1082741" TargetMode="External"/><Relationship Id="rId83" Type="http://schemas.openxmlformats.org/officeDocument/2006/relationships/hyperlink" Target="https://resultat.bagskytte.se/Archer/Details/545270" TargetMode="External"/><Relationship Id="rId88" Type="http://schemas.openxmlformats.org/officeDocument/2006/relationships/hyperlink" Target="https://resultat.bagskytte.se/Archer/Details/130378" TargetMode="External"/><Relationship Id="rId111" Type="http://schemas.openxmlformats.org/officeDocument/2006/relationships/hyperlink" Target="https://resultat.bagskytte.se/Archer/Details/587882" TargetMode="External"/><Relationship Id="rId132" Type="http://schemas.openxmlformats.org/officeDocument/2006/relationships/hyperlink" Target="https://resultat.bagskytte.se/Archer/Details/1101363" TargetMode="External"/><Relationship Id="rId153" Type="http://schemas.openxmlformats.org/officeDocument/2006/relationships/hyperlink" Target="https://resultat.bagskytte.se/Archer/Details/129841" TargetMode="External"/><Relationship Id="rId174" Type="http://schemas.openxmlformats.org/officeDocument/2006/relationships/hyperlink" Target="https://resultat.bagskytte.se/Archer/Details/3610375" TargetMode="External"/><Relationship Id="rId179" Type="http://schemas.openxmlformats.org/officeDocument/2006/relationships/hyperlink" Target="https://resultat.bagskytte.se/Archer/Details/1591327" TargetMode="External"/><Relationship Id="rId195" Type="http://schemas.openxmlformats.org/officeDocument/2006/relationships/hyperlink" Target="https://resultat.bagskytte.se/Archer/Details/489328" TargetMode="External"/><Relationship Id="rId209" Type="http://schemas.openxmlformats.org/officeDocument/2006/relationships/hyperlink" Target="https://resultat.bagskytte.se/Archer/Details/128252" TargetMode="External"/><Relationship Id="rId190" Type="http://schemas.openxmlformats.org/officeDocument/2006/relationships/hyperlink" Target="https://resultat.bagskytte.se/Archer/Details/545310" TargetMode="External"/><Relationship Id="rId204" Type="http://schemas.openxmlformats.org/officeDocument/2006/relationships/hyperlink" Target="https://resultat.bagskytte.se/Archer/Details/128179" TargetMode="External"/><Relationship Id="rId220" Type="http://schemas.openxmlformats.org/officeDocument/2006/relationships/hyperlink" Target="https://resultat.bagskytte.se/Archer/Details/1066930" TargetMode="External"/><Relationship Id="rId225" Type="http://schemas.openxmlformats.org/officeDocument/2006/relationships/hyperlink" Target="https://resultat.bagskytte.se/Archer/Details/743455" TargetMode="External"/><Relationship Id="rId241" Type="http://schemas.openxmlformats.org/officeDocument/2006/relationships/hyperlink" Target="https://resultat.bagskytte.se/Archer/Details/398450" TargetMode="External"/><Relationship Id="rId246" Type="http://schemas.openxmlformats.org/officeDocument/2006/relationships/hyperlink" Target="https://resultat.bagskytte.se/Archer/Details/130776" TargetMode="External"/><Relationship Id="rId267" Type="http://schemas.openxmlformats.org/officeDocument/2006/relationships/hyperlink" Target="https://resultat.bagskytte.se/Archer/Details/129412" TargetMode="External"/><Relationship Id="rId15" Type="http://schemas.openxmlformats.org/officeDocument/2006/relationships/hyperlink" Target="https://resultat.bagskytte.se/Archer/Details/560935" TargetMode="External"/><Relationship Id="rId36" Type="http://schemas.openxmlformats.org/officeDocument/2006/relationships/hyperlink" Target="https://resultat.bagskytte.se/Archer/Details/1609210" TargetMode="External"/><Relationship Id="rId57" Type="http://schemas.openxmlformats.org/officeDocument/2006/relationships/hyperlink" Target="https://resultat.bagskytte.se/Archer/Details/1564215" TargetMode="External"/><Relationship Id="rId106" Type="http://schemas.openxmlformats.org/officeDocument/2006/relationships/hyperlink" Target="https://resultat.bagskytte.se/Archer/Details/1930441" TargetMode="External"/><Relationship Id="rId127" Type="http://schemas.openxmlformats.org/officeDocument/2006/relationships/hyperlink" Target="https://resultat.bagskytte.se/Archer/Details/1598343" TargetMode="External"/><Relationship Id="rId262" Type="http://schemas.openxmlformats.org/officeDocument/2006/relationships/hyperlink" Target="https://resultat.bagskytte.se/Archer/Details/2124905" TargetMode="External"/><Relationship Id="rId10" Type="http://schemas.openxmlformats.org/officeDocument/2006/relationships/hyperlink" Target="https://resultat.bagskytte.se/Archer/Details/1866162" TargetMode="External"/><Relationship Id="rId31" Type="http://schemas.openxmlformats.org/officeDocument/2006/relationships/hyperlink" Target="https://resultat.bagskytte.se/Archer/Details/126958" TargetMode="External"/><Relationship Id="rId52" Type="http://schemas.openxmlformats.org/officeDocument/2006/relationships/hyperlink" Target="https://resultat.bagskytte.se/Archer/Details/309310" TargetMode="External"/><Relationship Id="rId73" Type="http://schemas.openxmlformats.org/officeDocument/2006/relationships/hyperlink" Target="https://resultat.bagskytte.se/Archer/Details/129553" TargetMode="External"/><Relationship Id="rId78" Type="http://schemas.openxmlformats.org/officeDocument/2006/relationships/hyperlink" Target="https://resultat.bagskytte.se/Archer/Details/1572169" TargetMode="External"/><Relationship Id="rId94" Type="http://schemas.openxmlformats.org/officeDocument/2006/relationships/hyperlink" Target="https://resultat.bagskytte.se/Archer/Details/1576409" TargetMode="External"/><Relationship Id="rId99" Type="http://schemas.openxmlformats.org/officeDocument/2006/relationships/hyperlink" Target="https://resultat.bagskytte.se/Archer/Details/128233" TargetMode="External"/><Relationship Id="rId101" Type="http://schemas.openxmlformats.org/officeDocument/2006/relationships/hyperlink" Target="https://resultat.bagskytte.se/Archer/Details/964703" TargetMode="External"/><Relationship Id="rId122" Type="http://schemas.openxmlformats.org/officeDocument/2006/relationships/hyperlink" Target="https://resultat.bagskytte.se/Archer/Details/130000" TargetMode="External"/><Relationship Id="rId143" Type="http://schemas.openxmlformats.org/officeDocument/2006/relationships/hyperlink" Target="https://resultat.bagskytte.se/Archer/Details/2262433" TargetMode="External"/><Relationship Id="rId148" Type="http://schemas.openxmlformats.org/officeDocument/2006/relationships/hyperlink" Target="https://resultat.bagskytte.se/Archer/Details/387600" TargetMode="External"/><Relationship Id="rId164" Type="http://schemas.openxmlformats.org/officeDocument/2006/relationships/hyperlink" Target="https://resultat.bagskytte.se/Archer/Details/3036749" TargetMode="External"/><Relationship Id="rId169" Type="http://schemas.openxmlformats.org/officeDocument/2006/relationships/hyperlink" Target="https://resultat.bagskytte.se/Archer/Details/719163" TargetMode="External"/><Relationship Id="rId185" Type="http://schemas.openxmlformats.org/officeDocument/2006/relationships/hyperlink" Target="https://resultat.bagskytte.se/Archer/Details/6546" TargetMode="External"/><Relationship Id="rId4" Type="http://schemas.openxmlformats.org/officeDocument/2006/relationships/hyperlink" Target="https://resultat.bagskytte.se/Archer/Details/372594" TargetMode="External"/><Relationship Id="rId9" Type="http://schemas.openxmlformats.org/officeDocument/2006/relationships/hyperlink" Target="https://resultat.bagskytte.se/Archer/Details/2129986" TargetMode="External"/><Relationship Id="rId180" Type="http://schemas.openxmlformats.org/officeDocument/2006/relationships/hyperlink" Target="https://resultat.bagskytte.se/Archer/Details/4263741" TargetMode="External"/><Relationship Id="rId210" Type="http://schemas.openxmlformats.org/officeDocument/2006/relationships/hyperlink" Target="https://resultat.bagskytte.se/Archer/Details/485090" TargetMode="External"/><Relationship Id="rId215" Type="http://schemas.openxmlformats.org/officeDocument/2006/relationships/hyperlink" Target="https://resultat.bagskytte.se/Archer/Details/572663" TargetMode="External"/><Relationship Id="rId236" Type="http://schemas.openxmlformats.org/officeDocument/2006/relationships/hyperlink" Target="https://resultat.bagskytte.se/Archer/Details/1867371" TargetMode="External"/><Relationship Id="rId257" Type="http://schemas.openxmlformats.org/officeDocument/2006/relationships/hyperlink" Target="https://resultat.bagskytte.se/Archer/Details/398495" TargetMode="External"/><Relationship Id="rId26" Type="http://schemas.openxmlformats.org/officeDocument/2006/relationships/hyperlink" Target="https://resultat.bagskytte.se/Archer/Details/1193470" TargetMode="External"/><Relationship Id="rId231" Type="http://schemas.openxmlformats.org/officeDocument/2006/relationships/hyperlink" Target="https://resultat.bagskytte.se/Archer/Details/1831456" TargetMode="External"/><Relationship Id="rId252" Type="http://schemas.openxmlformats.org/officeDocument/2006/relationships/hyperlink" Target="https://resultat.bagskytte.se/Archer/Details/1754233" TargetMode="External"/><Relationship Id="rId47" Type="http://schemas.openxmlformats.org/officeDocument/2006/relationships/hyperlink" Target="https://resultat.bagskytte.se/Archer/Details/908449" TargetMode="External"/><Relationship Id="rId68" Type="http://schemas.openxmlformats.org/officeDocument/2006/relationships/hyperlink" Target="https://resultat.bagskytte.se/Archer/Details/523477" TargetMode="External"/><Relationship Id="rId89" Type="http://schemas.openxmlformats.org/officeDocument/2006/relationships/hyperlink" Target="https://resultat.bagskytte.se/Archer/Details/40357" TargetMode="External"/><Relationship Id="rId112" Type="http://schemas.openxmlformats.org/officeDocument/2006/relationships/hyperlink" Target="https://resultat.bagskytte.se/Archer/Details/1930466" TargetMode="External"/><Relationship Id="rId133" Type="http://schemas.openxmlformats.org/officeDocument/2006/relationships/hyperlink" Target="https://resultat.bagskytte.se/Archer/Details/25294" TargetMode="External"/><Relationship Id="rId154" Type="http://schemas.openxmlformats.org/officeDocument/2006/relationships/hyperlink" Target="https://resultat.bagskytte.se/Archer/Details/1597421" TargetMode="External"/><Relationship Id="rId175" Type="http://schemas.openxmlformats.org/officeDocument/2006/relationships/hyperlink" Target="https://resultat.bagskytte.se/Archer/Details/4112792" TargetMode="External"/><Relationship Id="rId196" Type="http://schemas.openxmlformats.org/officeDocument/2006/relationships/hyperlink" Target="https://resultat.bagskytte.se/Archer/Details/1254367" TargetMode="External"/><Relationship Id="rId200" Type="http://schemas.openxmlformats.org/officeDocument/2006/relationships/hyperlink" Target="https://resultat.bagskytte.se/Archer/Details/1609194" TargetMode="External"/><Relationship Id="rId16" Type="http://schemas.openxmlformats.org/officeDocument/2006/relationships/hyperlink" Target="https://resultat.bagskytte.se/Archer/Details/127851" TargetMode="External"/><Relationship Id="rId221" Type="http://schemas.openxmlformats.org/officeDocument/2006/relationships/hyperlink" Target="https://resultat.bagskytte.se/Archer/Details/130100" TargetMode="External"/><Relationship Id="rId242" Type="http://schemas.openxmlformats.org/officeDocument/2006/relationships/hyperlink" Target="https://resultat.bagskytte.se/Archer/Details/1711000" TargetMode="External"/><Relationship Id="rId263" Type="http://schemas.openxmlformats.org/officeDocument/2006/relationships/hyperlink" Target="https://resultat.bagskytte.se/Archer/Details/1867370" TargetMode="External"/><Relationship Id="rId37" Type="http://schemas.openxmlformats.org/officeDocument/2006/relationships/hyperlink" Target="https://resultat.bagskytte.se/Archer/Details/130072" TargetMode="External"/><Relationship Id="rId58" Type="http://schemas.openxmlformats.org/officeDocument/2006/relationships/hyperlink" Target="https://resultat.bagskytte.se/Archer/Details/130005" TargetMode="External"/><Relationship Id="rId79" Type="http://schemas.openxmlformats.org/officeDocument/2006/relationships/hyperlink" Target="https://resultat.bagskytte.se/Archer/Details/1606252" TargetMode="External"/><Relationship Id="rId102" Type="http://schemas.openxmlformats.org/officeDocument/2006/relationships/hyperlink" Target="https://resultat.bagskytte.se/Archer/Details/1719628" TargetMode="External"/><Relationship Id="rId123" Type="http://schemas.openxmlformats.org/officeDocument/2006/relationships/hyperlink" Target="https://resultat.bagskytte.se/Archer/Details/1773267" TargetMode="External"/><Relationship Id="rId144" Type="http://schemas.openxmlformats.org/officeDocument/2006/relationships/hyperlink" Target="https://resultat.bagskytte.se/Archer/Details/492227" TargetMode="External"/><Relationship Id="rId90" Type="http://schemas.openxmlformats.org/officeDocument/2006/relationships/hyperlink" Target="https://resultat.bagskytte.se/Archer/Details/754885" TargetMode="External"/><Relationship Id="rId165" Type="http://schemas.openxmlformats.org/officeDocument/2006/relationships/hyperlink" Target="https://resultat.bagskytte.se/Archer/Details/3940184" TargetMode="External"/><Relationship Id="rId186" Type="http://schemas.openxmlformats.org/officeDocument/2006/relationships/hyperlink" Target="https://resultat.bagskytte.se/Archer/Details/2295081" TargetMode="External"/><Relationship Id="rId211" Type="http://schemas.openxmlformats.org/officeDocument/2006/relationships/hyperlink" Target="https://resultat.bagskytte.se/Archer/Details/523508" TargetMode="External"/><Relationship Id="rId232" Type="http://schemas.openxmlformats.org/officeDocument/2006/relationships/hyperlink" Target="https://resultat.bagskytte.se/Archer/Details/857368" TargetMode="External"/><Relationship Id="rId253" Type="http://schemas.openxmlformats.org/officeDocument/2006/relationships/hyperlink" Target="https://resultat.bagskytte.se/Archer/Details/2313999" TargetMode="External"/><Relationship Id="rId27" Type="http://schemas.openxmlformats.org/officeDocument/2006/relationships/hyperlink" Target="https://resultat.bagskytte.se/Archer/Details/1278263" TargetMode="External"/><Relationship Id="rId48" Type="http://schemas.openxmlformats.org/officeDocument/2006/relationships/hyperlink" Target="https://resultat.bagskytte.se/Archer/Details/3271738" TargetMode="External"/><Relationship Id="rId69" Type="http://schemas.openxmlformats.org/officeDocument/2006/relationships/hyperlink" Target="https://resultat.bagskytte.se/Archer/Details/822233" TargetMode="External"/><Relationship Id="rId113" Type="http://schemas.openxmlformats.org/officeDocument/2006/relationships/hyperlink" Target="https://resultat.bagskytte.se/Archer/Details/1814087" TargetMode="External"/><Relationship Id="rId134" Type="http://schemas.openxmlformats.org/officeDocument/2006/relationships/hyperlink" Target="https://resultat.bagskytte.se/Archer/Details/3541746" TargetMode="External"/><Relationship Id="rId80" Type="http://schemas.openxmlformats.org/officeDocument/2006/relationships/hyperlink" Target="https://resultat.bagskytte.se/Archer/Details/130427" TargetMode="External"/><Relationship Id="rId155" Type="http://schemas.openxmlformats.org/officeDocument/2006/relationships/hyperlink" Target="https://resultat.bagskytte.se/Archer/Details/128627" TargetMode="External"/><Relationship Id="rId176" Type="http://schemas.openxmlformats.org/officeDocument/2006/relationships/hyperlink" Target="https://resultat.bagskytte.se/Archer/Details/3232785" TargetMode="External"/><Relationship Id="rId197" Type="http://schemas.openxmlformats.org/officeDocument/2006/relationships/hyperlink" Target="https://resultat.bagskytte.se/Archer/Details/129730" TargetMode="External"/><Relationship Id="rId201" Type="http://schemas.openxmlformats.org/officeDocument/2006/relationships/hyperlink" Target="https://resultat.bagskytte.se/Archer/Details/129775" TargetMode="External"/><Relationship Id="rId222" Type="http://schemas.openxmlformats.org/officeDocument/2006/relationships/hyperlink" Target="https://resultat.bagskytte.se/Archer/Details/130065" TargetMode="External"/><Relationship Id="rId243" Type="http://schemas.openxmlformats.org/officeDocument/2006/relationships/hyperlink" Target="https://resultat.bagskytte.se/Archer/Details/127051" TargetMode="External"/><Relationship Id="rId264" Type="http://schemas.openxmlformats.org/officeDocument/2006/relationships/hyperlink" Target="https://resultat.bagskytte.se/Archer/Details/491366" TargetMode="External"/><Relationship Id="rId17" Type="http://schemas.openxmlformats.org/officeDocument/2006/relationships/hyperlink" Target="https://resultat.bagskytte.se/Archer/Details/585423" TargetMode="External"/><Relationship Id="rId38" Type="http://schemas.openxmlformats.org/officeDocument/2006/relationships/hyperlink" Target="https://resultat.bagskytte.se/Archer/Details/326414" TargetMode="External"/><Relationship Id="rId59" Type="http://schemas.openxmlformats.org/officeDocument/2006/relationships/hyperlink" Target="https://resultat.bagskytte.se/Archer/Details/129952" TargetMode="External"/><Relationship Id="rId103" Type="http://schemas.openxmlformats.org/officeDocument/2006/relationships/hyperlink" Target="https://resultat.bagskytte.se/Archer/Details/3729523" TargetMode="External"/><Relationship Id="rId124" Type="http://schemas.openxmlformats.org/officeDocument/2006/relationships/hyperlink" Target="https://resultat.bagskytte.se/Archer/Details/4046558" TargetMode="External"/><Relationship Id="rId70" Type="http://schemas.openxmlformats.org/officeDocument/2006/relationships/hyperlink" Target="https://resultat.bagskytte.se/Archer/Details/1632825" TargetMode="External"/><Relationship Id="rId91" Type="http://schemas.openxmlformats.org/officeDocument/2006/relationships/hyperlink" Target="https://resultat.bagskytte.se/Archer/Details/1576410" TargetMode="External"/><Relationship Id="rId145" Type="http://schemas.openxmlformats.org/officeDocument/2006/relationships/hyperlink" Target="https://resultat.bagskytte.se/Archer/Details/1186155" TargetMode="External"/><Relationship Id="rId166" Type="http://schemas.openxmlformats.org/officeDocument/2006/relationships/hyperlink" Target="https://resultat.bagskytte.se/Archer/Details/1714765" TargetMode="External"/><Relationship Id="rId187" Type="http://schemas.openxmlformats.org/officeDocument/2006/relationships/hyperlink" Target="https://resultat.bagskytte.se/Archer/Details/319890" TargetMode="External"/><Relationship Id="rId1" Type="http://schemas.openxmlformats.org/officeDocument/2006/relationships/hyperlink" Target="https://resultat.bagskytte.se/Archer/Details/1548400" TargetMode="External"/><Relationship Id="rId212" Type="http://schemas.openxmlformats.org/officeDocument/2006/relationships/hyperlink" Target="https://resultat.bagskytte.se/Archer/Details/1930047" TargetMode="External"/><Relationship Id="rId233" Type="http://schemas.openxmlformats.org/officeDocument/2006/relationships/hyperlink" Target="https://resultat.bagskytte.se/Archer/Details/1211173" TargetMode="External"/><Relationship Id="rId254" Type="http://schemas.openxmlformats.org/officeDocument/2006/relationships/hyperlink" Target="https://resultat.bagskytte.se/Archer/Details/2176009" TargetMode="External"/><Relationship Id="rId28" Type="http://schemas.openxmlformats.org/officeDocument/2006/relationships/hyperlink" Target="https://resultat.bagskytte.se/Archer/Details/2929852" TargetMode="External"/><Relationship Id="rId49" Type="http://schemas.openxmlformats.org/officeDocument/2006/relationships/hyperlink" Target="https://resultat.bagskytte.se/Archer/Details/1049706" TargetMode="External"/><Relationship Id="rId114" Type="http://schemas.openxmlformats.org/officeDocument/2006/relationships/hyperlink" Target="https://resultat.bagskytte.se/Archer/Details/2981567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2968811" TargetMode="External"/><Relationship Id="rId21" Type="http://schemas.openxmlformats.org/officeDocument/2006/relationships/hyperlink" Target="https://resultat.bagskytte.se/Archer/Details/4060946" TargetMode="External"/><Relationship Id="rId34" Type="http://schemas.openxmlformats.org/officeDocument/2006/relationships/hyperlink" Target="https://resultat.bagskytte.se/Archer/Details/1428640" TargetMode="External"/><Relationship Id="rId42" Type="http://schemas.openxmlformats.org/officeDocument/2006/relationships/hyperlink" Target="https://resultat.bagskytte.se/Archer/Details/754885" TargetMode="External"/><Relationship Id="rId47" Type="http://schemas.openxmlformats.org/officeDocument/2006/relationships/hyperlink" Target="https://resultat.bagskytte.se/Archer/Details/1875764" TargetMode="External"/><Relationship Id="rId50" Type="http://schemas.openxmlformats.org/officeDocument/2006/relationships/hyperlink" Target="https://resultat.bagskytte.se/Archer/Details/4010812" TargetMode="External"/><Relationship Id="rId55" Type="http://schemas.openxmlformats.org/officeDocument/2006/relationships/hyperlink" Target="https://resultat.bagskytte.se/Archer/Details/2288563" TargetMode="External"/><Relationship Id="rId63" Type="http://schemas.openxmlformats.org/officeDocument/2006/relationships/hyperlink" Target="https://resultat.bagskytte.se/Archer/Details/2288564" TargetMode="External"/><Relationship Id="rId68" Type="http://schemas.openxmlformats.org/officeDocument/2006/relationships/hyperlink" Target="https://resultat.bagskytte.se/Archer/Details/208152" TargetMode="External"/><Relationship Id="rId76" Type="http://schemas.openxmlformats.org/officeDocument/2006/relationships/hyperlink" Target="https://resultat.bagskytte.se/Archer/Details/1605120" TargetMode="External"/><Relationship Id="rId84" Type="http://schemas.openxmlformats.org/officeDocument/2006/relationships/hyperlink" Target="https://resultat.bagskytte.se/Archer/Details/1867370" TargetMode="External"/><Relationship Id="rId89" Type="http://schemas.openxmlformats.org/officeDocument/2006/relationships/hyperlink" Target="https://resultat.bagskytte.se/Archer/Details/1449317" TargetMode="External"/><Relationship Id="rId97" Type="http://schemas.openxmlformats.org/officeDocument/2006/relationships/hyperlink" Target="https://resultat.bagskytte.se/Archer/Details/1595907" TargetMode="External"/><Relationship Id="rId7" Type="http://schemas.openxmlformats.org/officeDocument/2006/relationships/hyperlink" Target="https://resultat.bagskytte.se/Archer/Details/1387961" TargetMode="External"/><Relationship Id="rId71" Type="http://schemas.openxmlformats.org/officeDocument/2006/relationships/hyperlink" Target="https://resultat.bagskytte.se/Archer/Details/1356300" TargetMode="External"/><Relationship Id="rId92" Type="http://schemas.openxmlformats.org/officeDocument/2006/relationships/hyperlink" Target="https://resultat.bagskytte.se/Archer/Details/1373908" TargetMode="External"/><Relationship Id="rId2" Type="http://schemas.openxmlformats.org/officeDocument/2006/relationships/hyperlink" Target="https://resultat.bagskytte.se/Archer/Details/1584369" TargetMode="External"/><Relationship Id="rId16" Type="http://schemas.openxmlformats.org/officeDocument/2006/relationships/hyperlink" Target="https://resultat.bagskytte.se/Archer/Details/2922487" TargetMode="External"/><Relationship Id="rId29" Type="http://schemas.openxmlformats.org/officeDocument/2006/relationships/hyperlink" Target="https://resultat.bagskytte.se/Archer/Details/1791642" TargetMode="External"/><Relationship Id="rId11" Type="http://schemas.openxmlformats.org/officeDocument/2006/relationships/hyperlink" Target="https://resultat.bagskytte.se/Archer/Details/1386487" TargetMode="External"/><Relationship Id="rId24" Type="http://schemas.openxmlformats.org/officeDocument/2006/relationships/hyperlink" Target="https://resultat.bagskytte.se/Archer/Details/3776928" TargetMode="External"/><Relationship Id="rId32" Type="http://schemas.openxmlformats.org/officeDocument/2006/relationships/hyperlink" Target="https://resultat.bagskytte.se/Archer/Details/2841336" TargetMode="External"/><Relationship Id="rId37" Type="http://schemas.openxmlformats.org/officeDocument/2006/relationships/hyperlink" Target="https://resultat.bagskytte.se/Archer/Details/1525043" TargetMode="External"/><Relationship Id="rId40" Type="http://schemas.openxmlformats.org/officeDocument/2006/relationships/hyperlink" Target="https://resultat.bagskytte.se/Archer/Details/739021" TargetMode="External"/><Relationship Id="rId45" Type="http://schemas.openxmlformats.org/officeDocument/2006/relationships/hyperlink" Target="https://resultat.bagskytte.se/Archer/Details/1606252" TargetMode="External"/><Relationship Id="rId53" Type="http://schemas.openxmlformats.org/officeDocument/2006/relationships/hyperlink" Target="https://resultat.bagskytte.se/Archer/Details/616869" TargetMode="External"/><Relationship Id="rId58" Type="http://schemas.openxmlformats.org/officeDocument/2006/relationships/hyperlink" Target="https://resultat.bagskytte.se/Archer/Details/809784" TargetMode="External"/><Relationship Id="rId66" Type="http://schemas.openxmlformats.org/officeDocument/2006/relationships/hyperlink" Target="https://resultat.bagskytte.se/Archer/Details/801441" TargetMode="External"/><Relationship Id="rId74" Type="http://schemas.openxmlformats.org/officeDocument/2006/relationships/hyperlink" Target="https://resultat.bagskytte.se/Archer/Details/1442736" TargetMode="External"/><Relationship Id="rId79" Type="http://schemas.openxmlformats.org/officeDocument/2006/relationships/hyperlink" Target="https://resultat.bagskytte.se/Archer/Details/1743464" TargetMode="External"/><Relationship Id="rId87" Type="http://schemas.openxmlformats.org/officeDocument/2006/relationships/hyperlink" Target="https://resultat.bagskytte.se/Archer/Details/1470780" TargetMode="External"/><Relationship Id="rId5" Type="http://schemas.openxmlformats.org/officeDocument/2006/relationships/hyperlink" Target="https://resultat.bagskytte.se/Archer/Details/2963028" TargetMode="External"/><Relationship Id="rId61" Type="http://schemas.openxmlformats.org/officeDocument/2006/relationships/hyperlink" Target="https://resultat.bagskytte.se/Archer/Details/1384745" TargetMode="External"/><Relationship Id="rId82" Type="http://schemas.openxmlformats.org/officeDocument/2006/relationships/hyperlink" Target="https://resultat.bagskytte.se/Archer/Details/1097495" TargetMode="External"/><Relationship Id="rId90" Type="http://schemas.openxmlformats.org/officeDocument/2006/relationships/hyperlink" Target="https://resultat.bagskytte.se/Archer/Details/2290340" TargetMode="External"/><Relationship Id="rId95" Type="http://schemas.openxmlformats.org/officeDocument/2006/relationships/hyperlink" Target="https://resultat.bagskytte.se/Archer/Details/1754233" TargetMode="External"/><Relationship Id="rId19" Type="http://schemas.openxmlformats.org/officeDocument/2006/relationships/hyperlink" Target="https://resultat.bagskytte.se/Archer/Details/785974" TargetMode="External"/><Relationship Id="rId14" Type="http://schemas.openxmlformats.org/officeDocument/2006/relationships/hyperlink" Target="https://resultat.bagskytte.se/Archer/Details/2055691" TargetMode="External"/><Relationship Id="rId22" Type="http://schemas.openxmlformats.org/officeDocument/2006/relationships/hyperlink" Target="https://resultat.bagskytte.se/Archer/Details/495530" TargetMode="External"/><Relationship Id="rId27" Type="http://schemas.openxmlformats.org/officeDocument/2006/relationships/hyperlink" Target="https://resultat.bagskytte.se/Archer/Details/2904349" TargetMode="External"/><Relationship Id="rId30" Type="http://schemas.openxmlformats.org/officeDocument/2006/relationships/hyperlink" Target="https://resultat.bagskytte.se/Archer/Details/847658" TargetMode="External"/><Relationship Id="rId35" Type="http://schemas.openxmlformats.org/officeDocument/2006/relationships/hyperlink" Target="https://resultat.bagskytte.se/Archer/Details/699136" TargetMode="External"/><Relationship Id="rId43" Type="http://schemas.openxmlformats.org/officeDocument/2006/relationships/hyperlink" Target="https://resultat.bagskytte.se/Archer/Details/837574" TargetMode="External"/><Relationship Id="rId48" Type="http://schemas.openxmlformats.org/officeDocument/2006/relationships/hyperlink" Target="https://resultat.bagskytte.se/Archer/Details/2800616" TargetMode="External"/><Relationship Id="rId56" Type="http://schemas.openxmlformats.org/officeDocument/2006/relationships/hyperlink" Target="https://resultat.bagskytte.se/Archer/Details/1574928" TargetMode="External"/><Relationship Id="rId64" Type="http://schemas.openxmlformats.org/officeDocument/2006/relationships/hyperlink" Target="https://resultat.bagskytte.se/Archer/Details/3491694" TargetMode="External"/><Relationship Id="rId69" Type="http://schemas.openxmlformats.org/officeDocument/2006/relationships/hyperlink" Target="https://resultat.bagskytte.se/Archer/Details/659808" TargetMode="External"/><Relationship Id="rId77" Type="http://schemas.openxmlformats.org/officeDocument/2006/relationships/hyperlink" Target="https://resultat.bagskytte.se/Archer/Details/1383765" TargetMode="External"/><Relationship Id="rId8" Type="http://schemas.openxmlformats.org/officeDocument/2006/relationships/hyperlink" Target="https://resultat.bagskytte.se/Archer/Details/1652326" TargetMode="External"/><Relationship Id="rId51" Type="http://schemas.openxmlformats.org/officeDocument/2006/relationships/hyperlink" Target="https://resultat.bagskytte.se/Archer/Details/1556426" TargetMode="External"/><Relationship Id="rId72" Type="http://schemas.openxmlformats.org/officeDocument/2006/relationships/hyperlink" Target="https://resultat.bagskytte.se/Archer/Details/1762378" TargetMode="External"/><Relationship Id="rId80" Type="http://schemas.openxmlformats.org/officeDocument/2006/relationships/hyperlink" Target="https://resultat.bagskytte.se/Archer/Details/491366" TargetMode="External"/><Relationship Id="rId85" Type="http://schemas.openxmlformats.org/officeDocument/2006/relationships/hyperlink" Target="https://resultat.bagskytte.se/Archer/Details/2905418" TargetMode="External"/><Relationship Id="rId93" Type="http://schemas.openxmlformats.org/officeDocument/2006/relationships/hyperlink" Target="https://resultat.bagskytte.se/Archer/Details/1097483" TargetMode="External"/><Relationship Id="rId98" Type="http://schemas.openxmlformats.org/officeDocument/2006/relationships/hyperlink" Target="https://resultat.bagskytte.se/Archer/Details/3178479" TargetMode="External"/><Relationship Id="rId3" Type="http://schemas.openxmlformats.org/officeDocument/2006/relationships/hyperlink" Target="https://resultat.bagskytte.se/Archer/Details/1872930" TargetMode="External"/><Relationship Id="rId12" Type="http://schemas.openxmlformats.org/officeDocument/2006/relationships/hyperlink" Target="https://resultat.bagskytte.se/Archer/Details/2168790" TargetMode="External"/><Relationship Id="rId17" Type="http://schemas.openxmlformats.org/officeDocument/2006/relationships/hyperlink" Target="https://resultat.bagskytte.se/Archer/Details/290794" TargetMode="External"/><Relationship Id="rId25" Type="http://schemas.openxmlformats.org/officeDocument/2006/relationships/hyperlink" Target="https://resultat.bagskytte.se/Archer/Details/3213398" TargetMode="External"/><Relationship Id="rId33" Type="http://schemas.openxmlformats.org/officeDocument/2006/relationships/hyperlink" Target="https://resultat.bagskytte.se/Archer/Details/1908222" TargetMode="External"/><Relationship Id="rId38" Type="http://schemas.openxmlformats.org/officeDocument/2006/relationships/hyperlink" Target="https://resultat.bagskytte.se/Archer/Details/1490311" TargetMode="External"/><Relationship Id="rId46" Type="http://schemas.openxmlformats.org/officeDocument/2006/relationships/hyperlink" Target="https://resultat.bagskytte.se/Archer/Details/1101363" TargetMode="External"/><Relationship Id="rId59" Type="http://schemas.openxmlformats.org/officeDocument/2006/relationships/hyperlink" Target="https://resultat.bagskytte.se/Archer/Details/2240524" TargetMode="External"/><Relationship Id="rId67" Type="http://schemas.openxmlformats.org/officeDocument/2006/relationships/hyperlink" Target="https://resultat.bagskytte.se/Archer/Details/1009060" TargetMode="External"/><Relationship Id="rId20" Type="http://schemas.openxmlformats.org/officeDocument/2006/relationships/hyperlink" Target="https://resultat.bagskytte.se/Archer/Details/1609531" TargetMode="External"/><Relationship Id="rId41" Type="http://schemas.openxmlformats.org/officeDocument/2006/relationships/hyperlink" Target="https://resultat.bagskytte.se/Archer/Details/822233" TargetMode="External"/><Relationship Id="rId54" Type="http://schemas.openxmlformats.org/officeDocument/2006/relationships/hyperlink" Target="https://resultat.bagskytte.se/Archer/Details/850108" TargetMode="External"/><Relationship Id="rId62" Type="http://schemas.openxmlformats.org/officeDocument/2006/relationships/hyperlink" Target="https://resultat.bagskytte.se/Archer/Details/2961450" TargetMode="External"/><Relationship Id="rId70" Type="http://schemas.openxmlformats.org/officeDocument/2006/relationships/hyperlink" Target="https://resultat.bagskytte.se/Archer/Details/1606357" TargetMode="External"/><Relationship Id="rId75" Type="http://schemas.openxmlformats.org/officeDocument/2006/relationships/hyperlink" Target="https://resultat.bagskytte.se/Archer/Details/1430983" TargetMode="External"/><Relationship Id="rId83" Type="http://schemas.openxmlformats.org/officeDocument/2006/relationships/hyperlink" Target="https://resultat.bagskytte.se/Archer/Details/1663724" TargetMode="External"/><Relationship Id="rId88" Type="http://schemas.openxmlformats.org/officeDocument/2006/relationships/hyperlink" Target="https://resultat.bagskytte.se/Archer/Details/857368" TargetMode="External"/><Relationship Id="rId91" Type="http://schemas.openxmlformats.org/officeDocument/2006/relationships/hyperlink" Target="https://resultat.bagskytte.se/Archer/Details/688489" TargetMode="External"/><Relationship Id="rId96" Type="http://schemas.openxmlformats.org/officeDocument/2006/relationships/hyperlink" Target="https://resultat.bagskytte.se/Archer/Details/2258365" TargetMode="External"/><Relationship Id="rId1" Type="http://schemas.openxmlformats.org/officeDocument/2006/relationships/hyperlink" Target="https://resultat.bagskytte.se/Archer/Details/3987375" TargetMode="External"/><Relationship Id="rId6" Type="http://schemas.openxmlformats.org/officeDocument/2006/relationships/hyperlink" Target="https://resultat.bagskytte.se/Archer/Details/805434" TargetMode="External"/><Relationship Id="rId15" Type="http://schemas.openxmlformats.org/officeDocument/2006/relationships/hyperlink" Target="https://resultat.bagskytte.se/Archer/Details/1067829" TargetMode="External"/><Relationship Id="rId23" Type="http://schemas.openxmlformats.org/officeDocument/2006/relationships/hyperlink" Target="https://resultat.bagskytte.se/Archer/Details/1393337" TargetMode="External"/><Relationship Id="rId28" Type="http://schemas.openxmlformats.org/officeDocument/2006/relationships/hyperlink" Target="https://resultat.bagskytte.se/Archer/Details/492472" TargetMode="External"/><Relationship Id="rId36" Type="http://schemas.openxmlformats.org/officeDocument/2006/relationships/hyperlink" Target="https://resultat.bagskytte.se/Archer/Details/1682786" TargetMode="External"/><Relationship Id="rId49" Type="http://schemas.openxmlformats.org/officeDocument/2006/relationships/hyperlink" Target="https://resultat.bagskytte.se/Archer/Details/1602657" TargetMode="External"/><Relationship Id="rId57" Type="http://schemas.openxmlformats.org/officeDocument/2006/relationships/hyperlink" Target="https://resultat.bagskytte.se/Archer/Details/3132298" TargetMode="External"/><Relationship Id="rId10" Type="http://schemas.openxmlformats.org/officeDocument/2006/relationships/hyperlink" Target="https://resultat.bagskytte.se/Archer/Details/1982876" TargetMode="External"/><Relationship Id="rId31" Type="http://schemas.openxmlformats.org/officeDocument/2006/relationships/hyperlink" Target="https://resultat.bagskytte.se/Archer/Details/403931" TargetMode="External"/><Relationship Id="rId44" Type="http://schemas.openxmlformats.org/officeDocument/2006/relationships/hyperlink" Target="https://resultat.bagskytte.se/Archer/Details/374074" TargetMode="External"/><Relationship Id="rId52" Type="http://schemas.openxmlformats.org/officeDocument/2006/relationships/hyperlink" Target="https://resultat.bagskytte.se/Archer/Details/338944" TargetMode="External"/><Relationship Id="rId60" Type="http://schemas.openxmlformats.org/officeDocument/2006/relationships/hyperlink" Target="https://resultat.bagskytte.se/Archer/Details/1870656" TargetMode="External"/><Relationship Id="rId65" Type="http://schemas.openxmlformats.org/officeDocument/2006/relationships/hyperlink" Target="https://resultat.bagskytte.se/Archer/Details/1384744" TargetMode="External"/><Relationship Id="rId73" Type="http://schemas.openxmlformats.org/officeDocument/2006/relationships/hyperlink" Target="https://resultat.bagskytte.se/Archer/Details/1831456" TargetMode="External"/><Relationship Id="rId78" Type="http://schemas.openxmlformats.org/officeDocument/2006/relationships/hyperlink" Target="https://resultat.bagskytte.se/Archer/Details/3288834" TargetMode="External"/><Relationship Id="rId81" Type="http://schemas.openxmlformats.org/officeDocument/2006/relationships/hyperlink" Target="https://resultat.bagskytte.se/Archer/Details/1979063" TargetMode="External"/><Relationship Id="rId86" Type="http://schemas.openxmlformats.org/officeDocument/2006/relationships/hyperlink" Target="https://resultat.bagskytte.se/Archer/Details/2375536" TargetMode="External"/><Relationship Id="rId94" Type="http://schemas.openxmlformats.org/officeDocument/2006/relationships/hyperlink" Target="https://resultat.bagskytte.se/Archer/Details/1575766" TargetMode="External"/><Relationship Id="rId99" Type="http://schemas.openxmlformats.org/officeDocument/2006/relationships/hyperlink" Target="https://resultat.bagskytte.se/Archer/Details/3833106" TargetMode="External"/><Relationship Id="rId4" Type="http://schemas.openxmlformats.org/officeDocument/2006/relationships/hyperlink" Target="https://resultat.bagskytte.se/Archer/Details/2800624" TargetMode="External"/><Relationship Id="rId9" Type="http://schemas.openxmlformats.org/officeDocument/2006/relationships/hyperlink" Target="https://resultat.bagskytte.se/Archer/Details/1872627" TargetMode="External"/><Relationship Id="rId13" Type="http://schemas.openxmlformats.org/officeDocument/2006/relationships/hyperlink" Target="https://resultat.bagskytte.se/Archer/Details/1822024" TargetMode="External"/><Relationship Id="rId18" Type="http://schemas.openxmlformats.org/officeDocument/2006/relationships/hyperlink" Target="https://resultat.bagskytte.se/Archer/Details/722518" TargetMode="External"/><Relationship Id="rId39" Type="http://schemas.openxmlformats.org/officeDocument/2006/relationships/hyperlink" Target="https://resultat.bagskytte.se/Archer/Details/10205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9DFA-6A3F-4EAF-AFC0-5E404F773D8F}">
  <dimension ref="A1:K96"/>
  <sheetViews>
    <sheetView tabSelected="1" workbookViewId="0">
      <selection activeCell="Q22" sqref="Q22"/>
    </sheetView>
  </sheetViews>
  <sheetFormatPr defaultRowHeight="15" x14ac:dyDescent="0.25"/>
  <cols>
    <col min="1" max="1" width="2.42578125" customWidth="1"/>
    <col min="2" max="2" width="12.28515625" customWidth="1"/>
    <col min="3" max="3" width="31.7109375" customWidth="1"/>
    <col min="4" max="4" width="12.28515625" bestFit="1" customWidth="1"/>
    <col min="5" max="5" width="11.28515625" hidden="1" customWidth="1"/>
    <col min="6" max="6" width="11.28515625" customWidth="1"/>
    <col min="7" max="7" width="9.140625" style="47"/>
  </cols>
  <sheetData>
    <row r="1" spans="1:11" ht="27" x14ac:dyDescent="0.5">
      <c r="A1" s="42"/>
      <c r="B1" s="43" t="s">
        <v>867</v>
      </c>
      <c r="C1" s="42"/>
      <c r="D1" s="42"/>
      <c r="E1" s="42"/>
      <c r="F1" s="42"/>
      <c r="G1" s="44"/>
      <c r="H1" s="42"/>
      <c r="I1" s="42"/>
      <c r="J1" s="42"/>
      <c r="K1" s="138" t="s">
        <v>1012</v>
      </c>
    </row>
    <row r="2" spans="1:11" ht="15.75" thickBot="1" x14ac:dyDescent="0.3">
      <c r="A2" s="42"/>
      <c r="B2" s="44" t="s">
        <v>862</v>
      </c>
      <c r="C2" s="45"/>
      <c r="D2" s="42"/>
      <c r="E2" s="42"/>
      <c r="F2" s="42"/>
      <c r="G2" s="44"/>
      <c r="H2" s="42"/>
      <c r="I2" s="42"/>
      <c r="J2" s="42"/>
      <c r="K2" s="42"/>
    </row>
    <row r="3" spans="1:11" ht="17.25" thickBot="1" x14ac:dyDescent="0.3">
      <c r="A3" s="42"/>
      <c r="B3" s="44" t="s">
        <v>863</v>
      </c>
      <c r="C3" s="95"/>
      <c r="D3" s="42"/>
      <c r="E3" s="42"/>
      <c r="F3" s="61">
        <v>48</v>
      </c>
      <c r="G3" s="44"/>
      <c r="H3" s="42"/>
      <c r="I3" s="42"/>
      <c r="J3" s="42"/>
      <c r="K3" s="42"/>
    </row>
    <row r="4" spans="1:11" ht="28.5" customHeight="1" x14ac:dyDescent="0.25">
      <c r="A4" s="42"/>
      <c r="B4" s="42"/>
      <c r="C4" s="42"/>
      <c r="D4" s="42"/>
      <c r="E4" s="42"/>
      <c r="F4" s="42"/>
      <c r="G4" s="44"/>
      <c r="H4" s="42"/>
      <c r="I4" s="42"/>
      <c r="J4" s="42"/>
      <c r="K4" s="42"/>
    </row>
    <row r="5" spans="1:11" s="47" customFormat="1" x14ac:dyDescent="0.25">
      <c r="A5" s="44"/>
      <c r="B5" s="46" t="s">
        <v>0</v>
      </c>
      <c r="C5" s="46" t="s">
        <v>864</v>
      </c>
      <c r="D5" s="46" t="s">
        <v>334</v>
      </c>
      <c r="E5" s="46" t="s">
        <v>865</v>
      </c>
      <c r="F5" s="46" t="s">
        <v>865</v>
      </c>
      <c r="G5" s="46" t="s">
        <v>866</v>
      </c>
      <c r="H5" s="44"/>
      <c r="I5" s="44"/>
      <c r="J5" s="44"/>
      <c r="K5" s="44"/>
    </row>
    <row r="6" spans="1:11" x14ac:dyDescent="0.25">
      <c r="A6" s="77"/>
      <c r="B6" s="131" t="s">
        <v>949</v>
      </c>
      <c r="C6" s="45"/>
      <c r="D6" s="45"/>
      <c r="E6" s="49">
        <f>(Gällande!$F$27*Resultatlista!$F$3)+((Resultatlista!D6-(Gällande!$F$6*Resultatlista!$F$3))/Gällande!$I$6)</f>
        <v>-167.43081696270315</v>
      </c>
      <c r="F6" s="49">
        <f>IF(D6&gt;Gällande!$E$6*Resultatlista!$F$3,E6-(E6-(Gällande!$E$27*Resultatlista!$F$3))+((E6-(Gällande!$E$27*Resultatlista!$F$3))/Gällande!$M$6),E6)</f>
        <v>-167.43081696270315</v>
      </c>
      <c r="G6" s="48">
        <f t="shared" ref="G6:G37" si="0">_xlfn.RANK.EQ(F6,$F$6:$F$94,0)</f>
        <v>77</v>
      </c>
      <c r="H6" s="42"/>
      <c r="I6" s="44"/>
      <c r="J6" s="44"/>
      <c r="K6" s="44"/>
    </row>
    <row r="7" spans="1:11" x14ac:dyDescent="0.25">
      <c r="A7" s="77"/>
      <c r="B7" s="131" t="s">
        <v>949</v>
      </c>
      <c r="C7" s="45"/>
      <c r="D7" s="45"/>
      <c r="E7" s="49">
        <f>(Gällande!$F$27*Resultatlista!$F$3)+((Resultatlista!D7-(Gällande!$F$6*Resultatlista!$F$3))/Gällande!$I$6)</f>
        <v>-167.43081696270315</v>
      </c>
      <c r="F7" s="49">
        <f>IF(D7&gt;Gällande!$E$6*Resultatlista!$F$3,E7-(E7-(Gällande!$E$27*Resultatlista!$F$3))+((E7-(Gällande!$E$27*Resultatlista!$F$3))/Gällande!$M$6),E7)</f>
        <v>-167.43081696270315</v>
      </c>
      <c r="G7" s="48">
        <f t="shared" si="0"/>
        <v>77</v>
      </c>
      <c r="H7" s="42"/>
      <c r="I7" s="44"/>
      <c r="J7" s="44"/>
      <c r="K7" s="44"/>
    </row>
    <row r="8" spans="1:11" x14ac:dyDescent="0.25">
      <c r="A8" s="77"/>
      <c r="B8" s="131" t="s">
        <v>950</v>
      </c>
      <c r="C8" s="45"/>
      <c r="D8" s="45"/>
      <c r="E8" s="49">
        <f>(Gällande!$F$27*Resultatlista!$F$3)+((Resultatlista!D8-(Gällande!$F$7*Resultatlista!$F$3))/Gällande!$I$7)</f>
        <v>228.53068500995596</v>
      </c>
      <c r="F8" s="49">
        <f>IF(D8&gt;Gällande!$E$7*Resultatlista!$F$3,E8-(E8-(Gällande!$E$27*Resultatlista!$F$3))+((E8-(Gällande!$E$27*Resultatlista!$F$3))/Gällande!$M$7),E8)</f>
        <v>228.53068500995596</v>
      </c>
      <c r="G8" s="48">
        <f t="shared" si="0"/>
        <v>13</v>
      </c>
      <c r="H8" s="42"/>
      <c r="I8" s="44"/>
      <c r="J8" s="44"/>
      <c r="K8" s="44"/>
    </row>
    <row r="9" spans="1:11" x14ac:dyDescent="0.25">
      <c r="A9" s="77"/>
      <c r="B9" s="131" t="s">
        <v>950</v>
      </c>
      <c r="C9" s="45"/>
      <c r="D9" s="45"/>
      <c r="E9" s="49">
        <f>(Gällande!$F$27*Resultatlista!$F$3)+((Resultatlista!D9-(Gällande!$F$7*Resultatlista!$F$3))/Gällande!$I$7)</f>
        <v>228.53068500995596</v>
      </c>
      <c r="F9" s="49">
        <f>IF(D9&gt;Gällande!$E$7*Resultatlista!$F$3,E9-(E9-(Gällande!$E$27*Resultatlista!$F$3))+((E9-(Gällande!$E$27*Resultatlista!$F$3))/Gällande!$M$7),E9)</f>
        <v>228.53068500995596</v>
      </c>
      <c r="G9" s="48">
        <f t="shared" si="0"/>
        <v>13</v>
      </c>
      <c r="H9" s="42"/>
      <c r="I9" s="44"/>
      <c r="J9" s="44"/>
      <c r="K9" s="44"/>
    </row>
    <row r="10" spans="1:11" x14ac:dyDescent="0.25">
      <c r="A10" s="77"/>
      <c r="B10" s="131" t="s">
        <v>950</v>
      </c>
      <c r="C10" s="45"/>
      <c r="D10" s="45"/>
      <c r="E10" s="49">
        <f>(Gällande!$F$27*Resultatlista!$F$3)+((Resultatlista!D10-(Gällande!$F$7*Resultatlista!$F$3))/Gällande!$I$7)</f>
        <v>228.53068500995596</v>
      </c>
      <c r="F10" s="49">
        <f>IF(D10&gt;Gällande!$E$7*Resultatlista!$F$3,E10-(E10-(Gällande!$E$27*Resultatlista!$F$3))+((E10-(Gällande!$E$27*Resultatlista!$F$3))/Gällande!$M$7),E10)</f>
        <v>228.53068500995596</v>
      </c>
      <c r="G10" s="48">
        <f t="shared" si="0"/>
        <v>13</v>
      </c>
      <c r="H10" s="42"/>
      <c r="I10" s="44"/>
      <c r="J10" s="44"/>
      <c r="K10" s="44"/>
    </row>
    <row r="11" spans="1:11" x14ac:dyDescent="0.25">
      <c r="A11" s="77"/>
      <c r="B11" s="131" t="s">
        <v>950</v>
      </c>
      <c r="C11" s="45"/>
      <c r="D11" s="45"/>
      <c r="E11" s="49">
        <f>(Gällande!$F$27*Resultatlista!$F$3)+((Resultatlista!D11-(Gällande!$F$7*Resultatlista!$F$3))/Gällande!$I$7)</f>
        <v>228.53068500995596</v>
      </c>
      <c r="F11" s="49">
        <f>IF(D11&gt;Gällande!$E$7*Resultatlista!$F$3,E11-(E11-(Gällande!$E$27*Resultatlista!$F$3))+((E11-(Gällande!$E$27*Resultatlista!$F$3))/Gällande!$M$7),E11)</f>
        <v>228.53068500995596</v>
      </c>
      <c r="G11" s="48">
        <f t="shared" si="0"/>
        <v>13</v>
      </c>
      <c r="H11" s="42"/>
      <c r="I11" s="44"/>
      <c r="J11" s="44"/>
      <c r="K11" s="44"/>
    </row>
    <row r="12" spans="1:11" x14ac:dyDescent="0.25">
      <c r="A12" s="77"/>
      <c r="B12" s="131" t="s">
        <v>951</v>
      </c>
      <c r="C12" s="45"/>
      <c r="D12" s="45"/>
      <c r="E12" s="49">
        <f>(Gällande!$F$27*Resultatlista!$F$3)+((Resultatlista!D12-(Gällande!$F$8*Resultatlista!$F$3))/Gällande!$I$8)</f>
        <v>197.75696791606259</v>
      </c>
      <c r="F12" s="49">
        <f>IF(D12&gt;Gällande!$E$8*Resultatlista!$F$3,E12-(E12-(Gällande!$E$27*Resultatlista!$F$3))+((E12-(Gällande!$E$27*Resultatlista!$F$3))/Gällande!$M$8),E12)</f>
        <v>197.75696791606259</v>
      </c>
      <c r="G12" s="48">
        <f t="shared" si="0"/>
        <v>27</v>
      </c>
      <c r="H12" s="42"/>
      <c r="I12" s="44"/>
      <c r="J12" s="44"/>
      <c r="K12" s="44"/>
    </row>
    <row r="13" spans="1:11" x14ac:dyDescent="0.25">
      <c r="A13" s="77"/>
      <c r="B13" s="131" t="s">
        <v>951</v>
      </c>
      <c r="C13" s="45"/>
      <c r="D13" s="45"/>
      <c r="E13" s="49">
        <f>(Gällande!$F$27*Resultatlista!$F$3)+((Resultatlista!D13-(Gällande!$F$8*Resultatlista!$F$3))/Gällande!$I$8)</f>
        <v>197.75696791606259</v>
      </c>
      <c r="F13" s="49">
        <f>IF(D13&gt;Gällande!$E$8*Resultatlista!$F$3,E13-(E13-(Gällande!$E$27*Resultatlista!$F$3))+((E13-(Gällande!$E$27*Resultatlista!$F$3))/Gällande!$M$8),E13)</f>
        <v>197.75696791606259</v>
      </c>
      <c r="G13" s="48">
        <f t="shared" si="0"/>
        <v>27</v>
      </c>
      <c r="H13" s="42"/>
      <c r="I13" s="44"/>
      <c r="J13" s="44"/>
      <c r="K13" s="44"/>
    </row>
    <row r="14" spans="1:11" x14ac:dyDescent="0.25">
      <c r="A14" s="77"/>
      <c r="B14" s="131" t="s">
        <v>952</v>
      </c>
      <c r="C14" s="45"/>
      <c r="D14" s="45"/>
      <c r="E14" s="49">
        <f>(Gällande!$F$27*Resultatlista!$F$3)+((Resultatlista!D14-(Gällande!$F$9*Resultatlista!$F$3))/Gällande!$I$9)</f>
        <v>-272.27734142408701</v>
      </c>
      <c r="F14" s="49">
        <f>IF(D14&gt;Gällande!$E$9*Resultatlista!$F$3,E14-(E14-(Gällande!$E$27*Resultatlista!$F$3))+((E14-(Gällande!$E$27*Resultatlista!$F$3))/Gällande!$M$9),E14)</f>
        <v>-272.27734142408701</v>
      </c>
      <c r="G14" s="48">
        <f t="shared" si="0"/>
        <v>83</v>
      </c>
      <c r="H14" s="42"/>
      <c r="I14" s="44"/>
      <c r="J14" s="44"/>
      <c r="K14" s="44"/>
    </row>
    <row r="15" spans="1:11" x14ac:dyDescent="0.25">
      <c r="A15" s="77"/>
      <c r="B15" s="131" t="s">
        <v>952</v>
      </c>
      <c r="C15" s="45"/>
      <c r="D15" s="45"/>
      <c r="E15" s="49">
        <f>(Gällande!$F$27*Resultatlista!$F$3)+((Resultatlista!D15-(Gällande!$F$9*Resultatlista!$F$3))/Gällande!$I$9)</f>
        <v>-272.27734142408701</v>
      </c>
      <c r="F15" s="49">
        <f>IF(D15&gt;Gällande!$E$9*Resultatlista!$F$3,E15-(E15-(Gällande!$E$27*Resultatlista!$F$3))+((E15-(Gällande!$E$27*Resultatlista!$F$3))/Gällande!$M$9),E15)</f>
        <v>-272.27734142408701</v>
      </c>
      <c r="G15" s="48">
        <f t="shared" si="0"/>
        <v>83</v>
      </c>
      <c r="H15" s="42"/>
      <c r="I15" s="44"/>
      <c r="J15" s="44"/>
      <c r="K15" s="44"/>
    </row>
    <row r="16" spans="1:11" x14ac:dyDescent="0.25">
      <c r="A16" s="77"/>
      <c r="B16" s="131" t="s">
        <v>953</v>
      </c>
      <c r="C16" s="45"/>
      <c r="D16" s="45"/>
      <c r="E16" s="49">
        <f>(Gällande!$F$27*Resultatlista!$F$3)+((Resultatlista!D16-(Gällande!$F$10*Resultatlista!$F$3))/Gällande!$I$10)</f>
        <v>37.494232608736752</v>
      </c>
      <c r="F16" s="49">
        <f>IF(D16&gt;Gällande!$E$10*Resultatlista!$F$3,E16-(E16-(Gällande!$E$27*Resultatlista!$F$3))+((E16-(Gällande!$E$27*Resultatlista!$F$3))/Gällande!$M$10),E16)</f>
        <v>37.494232608736752</v>
      </c>
      <c r="G16" s="48">
        <f t="shared" si="0"/>
        <v>50</v>
      </c>
      <c r="H16" s="42"/>
      <c r="I16" s="44"/>
      <c r="J16" s="44"/>
      <c r="K16" s="44"/>
    </row>
    <row r="17" spans="1:11" x14ac:dyDescent="0.25">
      <c r="A17" s="77"/>
      <c r="B17" s="131" t="s">
        <v>953</v>
      </c>
      <c r="C17" s="45"/>
      <c r="D17" s="45"/>
      <c r="E17" s="49">
        <f>(Gällande!$F$27*Resultatlista!$F$3)+((Resultatlista!D17-(Gällande!$F$10*Resultatlista!$F$3))/Gällande!$I$10)</f>
        <v>37.494232608736752</v>
      </c>
      <c r="F17" s="49">
        <f>IF(D17&gt;Gällande!$E$10*Resultatlista!$F$3,E17-(E17-(Gällande!$E$27*Resultatlista!$F$3))+((E17-(Gällande!$E$27*Resultatlista!$F$3))/Gällande!$M$10),E17)</f>
        <v>37.494232608736752</v>
      </c>
      <c r="G17" s="48">
        <f t="shared" si="0"/>
        <v>50</v>
      </c>
      <c r="H17" s="42"/>
      <c r="I17" s="44"/>
      <c r="J17" s="44"/>
      <c r="K17" s="44"/>
    </row>
    <row r="18" spans="1:11" x14ac:dyDescent="0.25">
      <c r="A18" s="77"/>
      <c r="B18" s="48" t="s">
        <v>954</v>
      </c>
      <c r="C18" s="45"/>
      <c r="D18" s="45"/>
      <c r="E18" s="49">
        <f>(Gällande!$F$27*Resultatlista!$F$3)+((Resultatlista!D18-(Gällande!$F$11*Resultatlista!$F$3))/Gällande!$I$11)</f>
        <v>-196.64471422278245</v>
      </c>
      <c r="F18" s="49">
        <f>IF(D18&gt;Gällande!$E$11*Resultatlista!$F$3,E18-(E18-(Gällande!$E$27*Resultatlista!$F$3))+((E18-(Gällande!$E$27*Resultatlista!$F$3))/Gällande!$M$11),E18)</f>
        <v>-196.64471422278245</v>
      </c>
      <c r="G18" s="48">
        <f t="shared" si="0"/>
        <v>79</v>
      </c>
      <c r="H18" s="42"/>
      <c r="I18" s="50"/>
      <c r="J18" s="50"/>
      <c r="K18" s="50"/>
    </row>
    <row r="19" spans="1:11" x14ac:dyDescent="0.25">
      <c r="A19" s="77"/>
      <c r="B19" s="48" t="s">
        <v>954</v>
      </c>
      <c r="C19" s="45"/>
      <c r="D19" s="45"/>
      <c r="E19" s="49">
        <f>(Gällande!$F$27*Resultatlista!$F$3)+((Resultatlista!D19-(Gällande!$F$11*Resultatlista!$F$3))/Gällande!$I$11)</f>
        <v>-196.64471422278245</v>
      </c>
      <c r="F19" s="49">
        <f>IF(D19&gt;Gällande!$E$11*Resultatlista!$F$3,E19-(E19-(Gällande!$E$27*Resultatlista!$F$3))+((E19-(Gällande!$E$27*Resultatlista!$F$3))/Gällande!$M$11),E19)</f>
        <v>-196.64471422278245</v>
      </c>
      <c r="G19" s="48">
        <f t="shared" si="0"/>
        <v>79</v>
      </c>
      <c r="H19" s="42"/>
      <c r="I19" s="50"/>
      <c r="J19" s="50"/>
      <c r="K19" s="50"/>
    </row>
    <row r="20" spans="1:11" x14ac:dyDescent="0.25">
      <c r="A20" s="77"/>
      <c r="B20" s="48" t="s">
        <v>955</v>
      </c>
      <c r="C20" s="45"/>
      <c r="D20" s="45"/>
      <c r="E20" s="49">
        <f>(Gällande!$F$27*Resultatlista!$F$3)+((Resultatlista!D20-(Gällande!$F$12*Resultatlista!$F$3))/Gällande!$I$12)</f>
        <v>-25.445872563047715</v>
      </c>
      <c r="F20" s="49">
        <f>IF(D20&gt;Gällande!$E$12*Resultatlista!$F$3,E20-(E20-(Gällande!$E$27*Resultatlista!$F$3))+((E20-(Gällande!$E$27*Resultatlista!$F$3))/Gällande!$M$12),E20)</f>
        <v>-25.445872563047715</v>
      </c>
      <c r="G20" s="48">
        <f t="shared" si="0"/>
        <v>63</v>
      </c>
      <c r="H20" s="42"/>
      <c r="I20" s="50"/>
      <c r="J20" s="50"/>
      <c r="K20" s="50"/>
    </row>
    <row r="21" spans="1:11" x14ac:dyDescent="0.25">
      <c r="A21" s="77"/>
      <c r="B21" s="48" t="s">
        <v>955</v>
      </c>
      <c r="C21" s="45"/>
      <c r="D21" s="45"/>
      <c r="E21" s="49">
        <f>(Gällande!$F$27*Resultatlista!$F$3)+((Resultatlista!D21-(Gällande!$F$12*Resultatlista!$F$3))/Gällande!$I$12)</f>
        <v>-25.445872563047715</v>
      </c>
      <c r="F21" s="49">
        <f>IF(D21&gt;Gällande!$E$12*Resultatlista!$F$3,E21-(E21-(Gällande!$E$27*Resultatlista!$F$3))+((E21-(Gällande!$E$27*Resultatlista!$F$3))/Gällande!$M$12),E21)</f>
        <v>-25.445872563047715</v>
      </c>
      <c r="G21" s="48">
        <f t="shared" si="0"/>
        <v>63</v>
      </c>
      <c r="H21" s="42"/>
      <c r="I21" s="50"/>
      <c r="J21" s="50"/>
      <c r="K21" s="50"/>
    </row>
    <row r="22" spans="1:11" x14ac:dyDescent="0.25">
      <c r="A22" s="77"/>
      <c r="B22" s="48" t="s">
        <v>956</v>
      </c>
      <c r="C22" s="45"/>
      <c r="D22" s="45"/>
      <c r="E22" s="49">
        <f>(Gällande!$F$27*Resultatlista!$F$3)+((Resultatlista!D22-(Gällande!$F$13*Resultatlista!$F$3))/Gällande!$I$13)</f>
        <v>-0.81237539198542663</v>
      </c>
      <c r="F22" s="49">
        <f>IF(D22&gt;Gällande!$E$13*Resultatlista!$F$3,E22-(E22-(Gällande!$E$27*Resultatlista!$F$3))+((E22-(Gällande!$E$27*Resultatlista!$F$3))/Gällande!$M$13),E22)</f>
        <v>-0.81237539198542663</v>
      </c>
      <c r="G22" s="48">
        <f t="shared" si="0"/>
        <v>60</v>
      </c>
      <c r="H22" s="42"/>
      <c r="I22" s="42"/>
      <c r="J22" s="42"/>
      <c r="K22" s="42"/>
    </row>
    <row r="23" spans="1:11" x14ac:dyDescent="0.25">
      <c r="A23" s="77"/>
      <c r="B23" s="48" t="s">
        <v>956</v>
      </c>
      <c r="C23" s="45"/>
      <c r="D23" s="45"/>
      <c r="E23" s="49">
        <f>(Gällande!$F$27*Resultatlista!$F$3)+((Resultatlista!D23-(Gällande!$F$13*Resultatlista!$F$3))/Gällande!$I$13)</f>
        <v>-0.81237539198542663</v>
      </c>
      <c r="F23" s="49">
        <f>IF(D23&gt;Gällande!$E$13*Resultatlista!$F$3,E23-(E23-(Gällande!$E$27*Resultatlista!$F$3))+((E23-(Gällande!$E$27*Resultatlista!$F$3))/Gällande!$M$13),E23)</f>
        <v>-0.81237539198542663</v>
      </c>
      <c r="G23" s="48">
        <f t="shared" si="0"/>
        <v>60</v>
      </c>
      <c r="H23" s="42"/>
      <c r="I23" s="42"/>
      <c r="J23" s="42"/>
      <c r="K23" s="42"/>
    </row>
    <row r="24" spans="1:11" x14ac:dyDescent="0.25">
      <c r="A24" s="77"/>
      <c r="B24" s="131" t="s">
        <v>957</v>
      </c>
      <c r="C24" s="45"/>
      <c r="D24" s="45"/>
      <c r="E24" s="49">
        <f>(Gällande!$F$27*Resultatlista!$F$3)+((Resultatlista!D24-(Gällande!$F$14*Resultatlista!$F$3))/Gällande!$I$14)</f>
        <v>202.75871776593328</v>
      </c>
      <c r="F24" s="49">
        <f>IF(D24&gt;Gällande!$E$14*Resultatlista!$F$3,E24-(E24-(Gällande!$E$27*Resultatlista!$F$3))+((E24-(Gällande!$E$27*Resultatlista!$F$3))/Gällande!$M$14),E24)</f>
        <v>202.75871776593328</v>
      </c>
      <c r="G24" s="48">
        <f t="shared" si="0"/>
        <v>25</v>
      </c>
      <c r="H24" s="42"/>
      <c r="I24" s="42"/>
      <c r="J24" s="42"/>
      <c r="K24" s="42"/>
    </row>
    <row r="25" spans="1:11" x14ac:dyDescent="0.25">
      <c r="A25" s="77"/>
      <c r="B25" s="131" t="s">
        <v>957</v>
      </c>
      <c r="C25" s="45"/>
      <c r="D25" s="45"/>
      <c r="E25" s="49">
        <f>(Gällande!$F$27*Resultatlista!$F$3)+((Resultatlista!D25-(Gällande!$F$14*Resultatlista!$F$3))/Gällande!$I$14)</f>
        <v>202.75871776593328</v>
      </c>
      <c r="F25" s="49">
        <f>IF(D25&gt;Gällande!$E$14*Resultatlista!$F$3,E25-(E25-(Gällande!$E$27*Resultatlista!$F$3))+((E25-(Gällande!$E$27*Resultatlista!$F$3))/Gällande!$M$14),E25)</f>
        <v>202.75871776593328</v>
      </c>
      <c r="G25" s="48">
        <f t="shared" si="0"/>
        <v>25</v>
      </c>
      <c r="H25" s="42"/>
      <c r="I25" s="42"/>
      <c r="J25" s="42"/>
      <c r="K25" s="42"/>
    </row>
    <row r="26" spans="1:11" x14ac:dyDescent="0.25">
      <c r="A26" s="77"/>
      <c r="B26" s="131" t="s">
        <v>958</v>
      </c>
      <c r="C26" s="45"/>
      <c r="D26" s="45"/>
      <c r="E26" s="49">
        <f>(Gällande!$F$27*Resultatlista!$F$3)+((Resultatlista!D26-(Gällande!$F$15*Resultatlista!$F$3))/Gällande!$I$15)</f>
        <v>286.60245471153723</v>
      </c>
      <c r="F26" s="49">
        <f>IF(D26&gt;Gällande!$E$15*Resultatlista!$F$3,E26-(E26-(Gällande!$E$27*Resultatlista!$F$3))+((E26-(Gällande!$E$27*Resultatlista!$F$3))/Gällande!$M$15),E26)</f>
        <v>286.60245471153723</v>
      </c>
      <c r="G26" s="48">
        <f t="shared" si="0"/>
        <v>1</v>
      </c>
      <c r="H26" s="42"/>
      <c r="I26" s="42"/>
      <c r="J26" s="42"/>
      <c r="K26" s="42"/>
    </row>
    <row r="27" spans="1:11" x14ac:dyDescent="0.25">
      <c r="A27" s="77"/>
      <c r="B27" s="131" t="s">
        <v>958</v>
      </c>
      <c r="C27" s="45"/>
      <c r="D27" s="45"/>
      <c r="E27" s="49">
        <f>(Gällande!$F$27*Resultatlista!$F$3)+((Resultatlista!D27-(Gällande!$F$15*Resultatlista!$F$3))/Gällande!$I$15)</f>
        <v>286.60245471153723</v>
      </c>
      <c r="F27" s="49">
        <f>IF(D27&gt;Gällande!$E$15*Resultatlista!$F$3,E27-(E27-(Gällande!$E$27*Resultatlista!$F$3))+((E27-(Gällande!$E$27*Resultatlista!$F$3))/Gällande!$M$15),E27)</f>
        <v>286.60245471153723</v>
      </c>
      <c r="G27" s="48">
        <f t="shared" si="0"/>
        <v>1</v>
      </c>
      <c r="H27" s="42"/>
      <c r="I27" s="42"/>
      <c r="J27" s="42"/>
      <c r="K27" s="42"/>
    </row>
    <row r="28" spans="1:11" x14ac:dyDescent="0.25">
      <c r="A28" s="77"/>
      <c r="B28" s="131" t="s">
        <v>959</v>
      </c>
      <c r="C28" s="45"/>
      <c r="D28" s="45"/>
      <c r="E28" s="49">
        <f>(Gällande!$F$27*Resultatlista!$F$3)+((Resultatlista!D28-(Gällande!$F$16*Resultatlista!$F$3))/Gällande!$I$16)</f>
        <v>225.53478397911539</v>
      </c>
      <c r="F28" s="49">
        <f>IF(D28&gt;Gällande!$E$16*Resultatlista!$F$3,E28-(E28-(Gällande!$E$27*Resultatlista!$F$3))+((E28-(Gällande!$E$27*Resultatlista!$F$3))/Gällande!$M$16),E28)</f>
        <v>225.53478397911539</v>
      </c>
      <c r="G28" s="48">
        <f t="shared" si="0"/>
        <v>17</v>
      </c>
      <c r="H28" s="42"/>
      <c r="I28" s="42"/>
      <c r="J28" s="42"/>
      <c r="K28" s="42"/>
    </row>
    <row r="29" spans="1:11" x14ac:dyDescent="0.25">
      <c r="A29" s="77"/>
      <c r="B29" s="131" t="s">
        <v>959</v>
      </c>
      <c r="C29" s="45"/>
      <c r="D29" s="45"/>
      <c r="E29" s="49">
        <f>(Gällande!$F$27*Resultatlista!$F$3)+((Resultatlista!D29-(Gällande!$F$16*Resultatlista!$F$3))/Gällande!$I$16)</f>
        <v>225.53478397911539</v>
      </c>
      <c r="F29" s="49">
        <f>IF(D29&gt;Gällande!$E$16*Resultatlista!$F$3,E29-(E29-(Gällande!$E$27*Resultatlista!$F$3))+((E29-(Gällande!$E$27*Resultatlista!$F$3))/Gällande!$M$16),E29)</f>
        <v>225.53478397911539</v>
      </c>
      <c r="G29" s="48">
        <f t="shared" si="0"/>
        <v>17</v>
      </c>
      <c r="H29" s="42"/>
      <c r="I29" s="42"/>
      <c r="J29" s="42"/>
      <c r="K29" s="42"/>
    </row>
    <row r="30" spans="1:11" x14ac:dyDescent="0.25">
      <c r="A30" s="77"/>
      <c r="B30" s="131" t="s">
        <v>960</v>
      </c>
      <c r="C30" s="45"/>
      <c r="D30" s="45"/>
      <c r="E30" s="49">
        <f>(Gällande!$F$27*Resultatlista!$F$3)+((Resultatlista!D30-(Gällande!$F$17*Resultatlista!$F$3))/Gällande!$I$17)</f>
        <v>213.67090504702361</v>
      </c>
      <c r="F30" s="49">
        <f>IF(D30&gt;Gällande!$E$17*Resultatlista!$F$3,E30-(E30-(Gällande!$E$27*Resultatlista!$F$3))+((E30-(Gällande!$E$27*Resultatlista!$F$3))/Gällande!$M$17),E30)</f>
        <v>213.67090504702361</v>
      </c>
      <c r="G30" s="48">
        <f t="shared" si="0"/>
        <v>19</v>
      </c>
      <c r="H30" s="42"/>
      <c r="I30" s="42"/>
      <c r="J30" s="42"/>
      <c r="K30" s="42"/>
    </row>
    <row r="31" spans="1:11" x14ac:dyDescent="0.25">
      <c r="A31" s="77"/>
      <c r="B31" s="131" t="s">
        <v>960</v>
      </c>
      <c r="C31" s="45"/>
      <c r="D31" s="45"/>
      <c r="E31" s="49">
        <f>(Gällande!$F$27*Resultatlista!$F$3)+((Resultatlista!D31-(Gällande!$F$17*Resultatlista!$F$3))/Gällande!$I$17)</f>
        <v>213.67090504702361</v>
      </c>
      <c r="F31" s="49">
        <f>IF(D31&gt;Gällande!$E$17*Resultatlista!$F$3,E31-(E31-(Gällande!$E$27*Resultatlista!$F$3))+((E31-(Gällande!$E$27*Resultatlista!$F$3))/Gällande!$M$17),E31)</f>
        <v>213.67090504702361</v>
      </c>
      <c r="G31" s="48">
        <f t="shared" si="0"/>
        <v>19</v>
      </c>
      <c r="H31" s="42"/>
      <c r="I31" s="42"/>
      <c r="J31" s="42"/>
      <c r="K31" s="42"/>
    </row>
    <row r="32" spans="1:11" x14ac:dyDescent="0.25">
      <c r="A32" s="77"/>
      <c r="B32" s="131" t="s">
        <v>961</v>
      </c>
      <c r="C32" s="45"/>
      <c r="D32" s="45"/>
      <c r="E32" s="49">
        <f>(Gällande!$F$27*Resultatlista!$F$3)+((Resultatlista!D32-(Gällande!$F$18*Resultatlista!$F$3))/Gällande!$I$18)</f>
        <v>-38.043974843741069</v>
      </c>
      <c r="F32" s="49">
        <f>IF(D32&gt;Gällande!$E$18*Resultatlista!$F$3,E32-(E32-(Gällande!$E$27*Resultatlista!$F$3))+((E32-(Gällande!$E$27*Resultatlista!$F$3))/Gällande!$M$18),E32)</f>
        <v>-38.043974843741069</v>
      </c>
      <c r="G32" s="48">
        <f t="shared" si="0"/>
        <v>65</v>
      </c>
      <c r="H32" s="42"/>
      <c r="I32" s="42"/>
      <c r="J32" s="42"/>
      <c r="K32" s="42"/>
    </row>
    <row r="33" spans="1:11" x14ac:dyDescent="0.25">
      <c r="A33" s="77"/>
      <c r="B33" s="131" t="s">
        <v>961</v>
      </c>
      <c r="C33" s="45"/>
      <c r="D33" s="45"/>
      <c r="E33" s="49">
        <f>(Gällande!$F$27*Resultatlista!$F$3)+((Resultatlista!D33-(Gällande!$F$18*Resultatlista!$F$3))/Gällande!$I$18)</f>
        <v>-38.043974843741069</v>
      </c>
      <c r="F33" s="49">
        <f>IF(D33&gt;Gällande!$E$18*Resultatlista!$F$3,E33-(E33-(Gällande!$E$27*Resultatlista!$F$3))+((E33-(Gällande!$E$27*Resultatlista!$F$3))/Gällande!$M$18),E33)</f>
        <v>-38.043974843741069</v>
      </c>
      <c r="G33" s="48">
        <f t="shared" si="0"/>
        <v>65</v>
      </c>
      <c r="H33" s="42"/>
      <c r="I33" s="42"/>
      <c r="J33" s="42"/>
      <c r="K33" s="42"/>
    </row>
    <row r="34" spans="1:11" x14ac:dyDescent="0.25">
      <c r="A34" s="77"/>
      <c r="B34" s="48" t="s">
        <v>962</v>
      </c>
      <c r="C34" s="45"/>
      <c r="D34" s="45"/>
      <c r="E34" s="49">
        <f>(Gällande!$F$27*Resultatlista!$F$3)+((Resultatlista!D34-(Gällande!$F$19*Resultatlista!$F$3))/Gällande!$I$19)</f>
        <v>-115.44179694893489</v>
      </c>
      <c r="F34" s="49">
        <f>IF(D34&gt;Gällande!$E$19*Resultatlista!$F$3,E34-(E34-(Gällande!$E$27*Resultatlista!$F$3))+((E34-(Gällande!$E$27*Resultatlista!$F$3))/Gällande!$M$19),E34)</f>
        <v>-115.44179694893489</v>
      </c>
      <c r="G34" s="48">
        <f t="shared" si="0"/>
        <v>69</v>
      </c>
      <c r="H34" s="42"/>
      <c r="I34" s="42"/>
      <c r="J34" s="42"/>
      <c r="K34" s="42"/>
    </row>
    <row r="35" spans="1:11" x14ac:dyDescent="0.25">
      <c r="A35" s="77"/>
      <c r="B35" s="48" t="s">
        <v>962</v>
      </c>
      <c r="C35" s="45"/>
      <c r="D35" s="45"/>
      <c r="E35" s="49">
        <f>(Gällande!$F$27*Resultatlista!$F$3)+((Resultatlista!D35-(Gällande!$F$19*Resultatlista!$F$3))/Gällande!$I$19)</f>
        <v>-115.44179694893489</v>
      </c>
      <c r="F35" s="49">
        <f>IF(D35&gt;Gällande!$E$19*Resultatlista!$F$3,E35-(E35-(Gällande!$E$27*Resultatlista!$F$3))+((E35-(Gällande!$E$27*Resultatlista!$F$3))/Gällande!$M$19),E35)</f>
        <v>-115.44179694893489</v>
      </c>
      <c r="G35" s="48">
        <f t="shared" si="0"/>
        <v>69</v>
      </c>
      <c r="H35" s="42"/>
      <c r="I35" s="42"/>
      <c r="J35" s="42"/>
      <c r="K35" s="42"/>
    </row>
    <row r="36" spans="1:11" x14ac:dyDescent="0.25">
      <c r="A36" s="77"/>
      <c r="B36" s="48" t="s">
        <v>963</v>
      </c>
      <c r="C36" s="45"/>
      <c r="D36" s="45"/>
      <c r="E36" s="49">
        <f>(Gällande!$F$27*Resultatlista!$F$3)+((Resultatlista!D36-(Gällande!$F$20*Resultatlista!$F$3))/Gällande!$I$20)</f>
        <v>-201.47876173170027</v>
      </c>
      <c r="F36" s="49">
        <f>IF(D36&gt;Gällande!$E$20*Resultatlista!$F$3,E36-(E36-(Gällande!$E$27*Resultatlista!$F$3))+((E36-(Gällande!$E$27*Resultatlista!$F$3))/Gällande!$M$20),E36)</f>
        <v>-201.47876173170027</v>
      </c>
      <c r="G36" s="48">
        <f t="shared" si="0"/>
        <v>81</v>
      </c>
      <c r="H36" s="42"/>
      <c r="I36" s="42"/>
      <c r="J36" s="42"/>
      <c r="K36" s="42"/>
    </row>
    <row r="37" spans="1:11" x14ac:dyDescent="0.25">
      <c r="A37" s="77"/>
      <c r="B37" s="48" t="s">
        <v>963</v>
      </c>
      <c r="C37" s="45"/>
      <c r="D37" s="45"/>
      <c r="E37" s="49">
        <f>(Gällande!$F$27*Resultatlista!$F$3)+((Resultatlista!D37-(Gällande!$F$20*Resultatlista!$F$3))/Gällande!$I$20)</f>
        <v>-201.47876173170027</v>
      </c>
      <c r="F37" s="49">
        <f>IF(D37&gt;Gällande!$E$20*Resultatlista!$F$3,E37-(E37-(Gällande!$E$27*Resultatlista!$F$3))+((E37-(Gällande!$E$27*Resultatlista!$F$3))/Gällande!$M$20),E37)</f>
        <v>-201.47876173170027</v>
      </c>
      <c r="G37" s="48">
        <f t="shared" si="0"/>
        <v>81</v>
      </c>
      <c r="H37" s="42"/>
      <c r="I37" s="42"/>
      <c r="J37" s="42"/>
      <c r="K37" s="42"/>
    </row>
    <row r="38" spans="1:11" x14ac:dyDescent="0.25">
      <c r="A38" s="78"/>
      <c r="B38" s="48" t="s">
        <v>964</v>
      </c>
      <c r="C38" s="45"/>
      <c r="D38" s="45"/>
      <c r="E38" s="49">
        <f>(Gällande!$F$27*Resultatlista!$F$3)+((Resultatlista!D38-(Gällande!$F$21*Resultatlista!$F$3))/Gällande!$I$21)</f>
        <v>182.71759634819506</v>
      </c>
      <c r="F38" s="49">
        <f>IF(D38&gt;Gällande!$E$21*Resultatlista!$F$3,E38-(E38-(Gällande!$E$27*Resultatlista!$F$3))+((E38-(Gällande!$E$27*Resultatlista!$F$3))/Gällande!$M$21),E38)</f>
        <v>182.71759634819506</v>
      </c>
      <c r="G38" s="48">
        <f t="shared" ref="G38:G69" si="1">_xlfn.RANK.EQ(F38,$F$6:$F$94,0)</f>
        <v>29</v>
      </c>
      <c r="H38" s="42"/>
      <c r="I38" s="42"/>
      <c r="J38" s="42"/>
      <c r="K38" s="42"/>
    </row>
    <row r="39" spans="1:11" x14ac:dyDescent="0.25">
      <c r="A39" s="78"/>
      <c r="B39" s="48" t="s">
        <v>964</v>
      </c>
      <c r="C39" s="45"/>
      <c r="D39" s="45"/>
      <c r="E39" s="49">
        <f>(Gällande!$F$27*Resultatlista!$F$3)+((Resultatlista!D39-(Gällande!$F$21*Resultatlista!$F$3))/Gällande!$I$21)</f>
        <v>182.71759634819506</v>
      </c>
      <c r="F39" s="49">
        <f>IF(D39&gt;Gällande!$E$21*Resultatlista!$F$3,E39-(E39-(Gällande!$E$27*Resultatlista!$F$3))+((E39-(Gällande!$E$27*Resultatlista!$F$3))/Gällande!$M$21),E39)</f>
        <v>182.71759634819506</v>
      </c>
      <c r="G39" s="48">
        <f t="shared" si="1"/>
        <v>29</v>
      </c>
      <c r="H39" s="42"/>
      <c r="I39" s="42"/>
      <c r="J39" s="42"/>
      <c r="K39" s="42"/>
    </row>
    <row r="40" spans="1:11" x14ac:dyDescent="0.25">
      <c r="A40" s="78"/>
      <c r="B40" s="48" t="s">
        <v>964</v>
      </c>
      <c r="C40" s="45"/>
      <c r="D40" s="45"/>
      <c r="E40" s="49">
        <f>(Gällande!$F$27*Resultatlista!$F$3)+((Resultatlista!D40-(Gällande!$F$21*Resultatlista!$F$3))/Gällande!$I$21)</f>
        <v>182.71759634819506</v>
      </c>
      <c r="F40" s="49">
        <f>IF(D40&gt;Gällande!$E$21*Resultatlista!$F$3,E40-(E40-(Gällande!$E$27*Resultatlista!$F$3))+((E40-(Gällande!$E$27*Resultatlista!$F$3))/Gällande!$M$21),E40)</f>
        <v>182.71759634819506</v>
      </c>
      <c r="G40" s="48">
        <f t="shared" si="1"/>
        <v>29</v>
      </c>
      <c r="H40" s="42"/>
      <c r="I40" s="42"/>
      <c r="J40" s="42"/>
      <c r="K40" s="42"/>
    </row>
    <row r="41" spans="1:11" x14ac:dyDescent="0.25">
      <c r="A41" s="78"/>
      <c r="B41" s="48" t="s">
        <v>965</v>
      </c>
      <c r="C41" s="45"/>
      <c r="D41" s="45"/>
      <c r="E41" s="49">
        <f>(Gällande!$F$27*Resultatlista!$F$3)+((Resultatlista!D41-(Gällande!$F$22*Resultatlista!$F$3))/Gällande!$I$22)</f>
        <v>209.34809498384581</v>
      </c>
      <c r="F41" s="49">
        <f>IF(D41&gt;Gällande!$E$22*Resultatlista!$F$3,E41-(E41-(Gällande!$E$27*Resultatlista!$F$3))+((E41-(Gällande!$E$27*Resultatlista!$F$3))/Gällande!$M$22),E41)</f>
        <v>209.34809498384581</v>
      </c>
      <c r="G41" s="48">
        <f t="shared" si="1"/>
        <v>21</v>
      </c>
      <c r="H41" s="42"/>
      <c r="I41" s="42"/>
      <c r="J41" s="42"/>
      <c r="K41" s="42"/>
    </row>
    <row r="42" spans="1:11" x14ac:dyDescent="0.25">
      <c r="A42" s="78"/>
      <c r="B42" s="48" t="s">
        <v>965</v>
      </c>
      <c r="C42" s="45"/>
      <c r="D42" s="45"/>
      <c r="E42" s="49">
        <f>(Gällande!$F$27*Resultatlista!$F$3)+((Resultatlista!D42-(Gällande!$F$22*Resultatlista!$F$3))/Gällande!$I$22)</f>
        <v>209.34809498384581</v>
      </c>
      <c r="F42" s="49">
        <f>IF(D42&gt;Gällande!$E$22*Resultatlista!$F$3,E42-(E42-(Gällande!$E$27*Resultatlista!$F$3))+((E42-(Gällande!$E$27*Resultatlista!$F$3))/Gällande!$M$22),E42)</f>
        <v>209.34809498384581</v>
      </c>
      <c r="G42" s="48">
        <f t="shared" si="1"/>
        <v>21</v>
      </c>
      <c r="H42" s="42"/>
      <c r="I42" s="42"/>
      <c r="J42" s="42"/>
      <c r="K42" s="42"/>
    </row>
    <row r="43" spans="1:11" x14ac:dyDescent="0.25">
      <c r="A43" s="78"/>
      <c r="B43" s="48" t="s">
        <v>965</v>
      </c>
      <c r="C43" s="45"/>
      <c r="D43" s="45"/>
      <c r="E43" s="49">
        <f>(Gällande!$F$27*Resultatlista!$F$3)+((Resultatlista!D43-(Gällande!$F$22*Resultatlista!$F$3))/Gällande!$I$22)</f>
        <v>209.34809498384581</v>
      </c>
      <c r="F43" s="49">
        <f>IF(D43&gt;Gällande!$E$22*Resultatlista!$F$3,E43-(E43-(Gällande!$E$27*Resultatlista!$F$3))+((E43-(Gällande!$E$27*Resultatlista!$F$3))/Gällande!$M$22),E43)</f>
        <v>209.34809498384581</v>
      </c>
      <c r="G43" s="48">
        <f t="shared" si="1"/>
        <v>21</v>
      </c>
      <c r="H43" s="42"/>
      <c r="I43" s="42"/>
      <c r="J43" s="42"/>
      <c r="K43" s="42"/>
    </row>
    <row r="44" spans="1:11" x14ac:dyDescent="0.25">
      <c r="A44" s="78"/>
      <c r="B44" s="48" t="s">
        <v>965</v>
      </c>
      <c r="C44" s="45"/>
      <c r="D44" s="45"/>
      <c r="E44" s="49">
        <f>(Gällande!$F$27*Resultatlista!$F$3)+((Resultatlista!D44-(Gällande!$F$22*Resultatlista!$F$3))/Gällande!$I$22)</f>
        <v>209.34809498384581</v>
      </c>
      <c r="F44" s="49">
        <f>IF(D44&gt;Gällande!$E$22*Resultatlista!$F$3,E44-(E44-(Gällande!$E$27*Resultatlista!$F$3))+((E44-(Gällande!$E$27*Resultatlista!$F$3))/Gällande!$M$22),E44)</f>
        <v>209.34809498384581</v>
      </c>
      <c r="G44" s="48">
        <f t="shared" si="1"/>
        <v>21</v>
      </c>
      <c r="H44" s="42"/>
      <c r="I44" s="42"/>
      <c r="J44" s="42"/>
      <c r="K44" s="42"/>
    </row>
    <row r="45" spans="1:11" x14ac:dyDescent="0.25">
      <c r="A45" s="78"/>
      <c r="B45" s="48" t="s">
        <v>966</v>
      </c>
      <c r="C45" s="45"/>
      <c r="D45" s="45"/>
      <c r="E45" s="49">
        <f>(Gällande!$F$27*Resultatlista!$F$3)+((Resultatlista!D45-(Gällande!$F$23*Resultatlista!$F$3))/Gällande!$I$23)</f>
        <v>96.607218472398642</v>
      </c>
      <c r="F45" s="49">
        <f>IF(D45&gt;Gällande!$E$23*Resultatlista!$F$3,E45-(E45-(Gällande!$E$27*Resultatlista!$F$3))+((E45-(Gällande!$E$27*Resultatlista!$F$3))/Gällande!$M$23),E45)</f>
        <v>96.607218472398642</v>
      </c>
      <c r="G45" s="48">
        <f t="shared" si="1"/>
        <v>32</v>
      </c>
      <c r="H45" s="42"/>
      <c r="I45" s="42"/>
      <c r="J45" s="42"/>
      <c r="K45" s="42"/>
    </row>
    <row r="46" spans="1:11" x14ac:dyDescent="0.25">
      <c r="A46" s="78"/>
      <c r="B46" s="48" t="s">
        <v>967</v>
      </c>
      <c r="C46" s="45"/>
      <c r="D46" s="45"/>
      <c r="E46" s="49">
        <f>(Gällande!$F$27*Resultatlista!$F$3)+((Resultatlista!D46-(Gällande!$F$24*Resultatlista!$F$3))/Gällande!$I$24)</f>
        <v>45.30652214761335</v>
      </c>
      <c r="F46" s="49">
        <f>IF(D46&gt;Gällande!$E$24*Resultatlista!$F$3,E46-(E46-(Gällande!$E$27*Resultatlista!$F$3))+((E46-(Gällande!$E$27*Resultatlista!$F$3))/Gällande!$M$24),E46)</f>
        <v>45.30652214761335</v>
      </c>
      <c r="G46" s="48">
        <f t="shared" si="1"/>
        <v>48</v>
      </c>
      <c r="H46" s="42"/>
      <c r="I46" s="42"/>
      <c r="J46" s="42"/>
      <c r="K46" s="42"/>
    </row>
    <row r="47" spans="1:11" x14ac:dyDescent="0.25">
      <c r="A47" s="78"/>
      <c r="B47" s="48" t="s">
        <v>967</v>
      </c>
      <c r="C47" s="45"/>
      <c r="D47" s="45"/>
      <c r="E47" s="49">
        <f>(Gällande!$F$27*Resultatlista!$F$3)+((Resultatlista!D47-(Gällande!$F$24*Resultatlista!$F$3))/Gällande!$I$24)</f>
        <v>45.30652214761335</v>
      </c>
      <c r="F47" s="49">
        <f>IF(D47&gt;Gällande!$E$24*Resultatlista!$F$3,E47-(E47-(Gällande!$E$27*Resultatlista!$F$3))+((E47-(Gällande!$E$27*Resultatlista!$F$3))/Gällande!$M$24),E47)</f>
        <v>45.30652214761335</v>
      </c>
      <c r="G47" s="48">
        <f t="shared" si="1"/>
        <v>48</v>
      </c>
      <c r="H47" s="42"/>
      <c r="I47" s="42"/>
      <c r="J47" s="42"/>
      <c r="K47" s="42"/>
    </row>
    <row r="48" spans="1:11" x14ac:dyDescent="0.25">
      <c r="A48" s="78"/>
      <c r="B48" s="48" t="s">
        <v>968</v>
      </c>
      <c r="C48" s="45"/>
      <c r="D48" s="45"/>
      <c r="E48" s="49">
        <f>(Gällande!$F$27*Resultatlista!$F$3)+((Resultatlista!D48-(Gällande!$F$25*Resultatlista!$F$3))/Gällande!$I$25)</f>
        <v>80.574080535864653</v>
      </c>
      <c r="F48" s="49">
        <f>IF(D48&gt;Gällande!$E$25*Resultatlista!$F$3,E48-(E48-(Gällande!$E$27*Resultatlista!$F$3))+((E48-(Gällande!$E$27*Resultatlista!$F$3))/Gällande!$M$25),E48)</f>
        <v>80.574080535864653</v>
      </c>
      <c r="G48" s="48">
        <f t="shared" si="1"/>
        <v>39</v>
      </c>
      <c r="H48" s="42"/>
      <c r="I48" s="42"/>
      <c r="J48" s="42"/>
      <c r="K48" s="42"/>
    </row>
    <row r="49" spans="1:11" x14ac:dyDescent="0.25">
      <c r="A49" s="78"/>
      <c r="B49" s="48" t="s">
        <v>968</v>
      </c>
      <c r="C49" s="45"/>
      <c r="D49" s="45"/>
      <c r="E49" s="49">
        <f>(Gällande!$F$27*Resultatlista!$F$3)+((Resultatlista!D49-(Gällande!$F$25*Resultatlista!$F$3))/Gällande!$I$25)</f>
        <v>80.574080535864653</v>
      </c>
      <c r="F49" s="49">
        <f>IF(D49&gt;Gällande!$E$25*Resultatlista!$F$3,E49-(E49-(Gällande!$E$27*Resultatlista!$F$3))+((E49-(Gällande!$E$27*Resultatlista!$F$3))/Gällande!$M$25),E49)</f>
        <v>80.574080535864653</v>
      </c>
      <c r="G49" s="48">
        <f t="shared" si="1"/>
        <v>39</v>
      </c>
      <c r="H49" s="42"/>
      <c r="I49" s="42"/>
      <c r="J49" s="42"/>
      <c r="K49" s="42"/>
    </row>
    <row r="50" spans="1:11" x14ac:dyDescent="0.25">
      <c r="A50" s="78"/>
      <c r="B50" s="48" t="s">
        <v>969</v>
      </c>
      <c r="C50" s="45"/>
      <c r="D50" s="45"/>
      <c r="E50" s="49">
        <f>(Gällande!$F$27*Resultatlista!$F$3)+((Resultatlista!D50-(Gällande!$F$26*Resultatlista!$F$3))/Gällande!$I$26)</f>
        <v>73.916924989667677</v>
      </c>
      <c r="F50" s="49">
        <f>IF(D50&gt;Gällande!$E$26*Resultatlista!$F$3,E50-(E50-(Gällande!$E$27*Resultatlista!$F$3))+((E50-(Gällande!$E$27*Resultatlista!$F$3))/Gällande!$M$26),E50)</f>
        <v>73.916924989667677</v>
      </c>
      <c r="G50" s="48">
        <f t="shared" si="1"/>
        <v>41</v>
      </c>
      <c r="H50" s="42"/>
      <c r="I50" s="42"/>
      <c r="J50" s="42"/>
      <c r="K50" s="42"/>
    </row>
    <row r="51" spans="1:11" x14ac:dyDescent="0.25">
      <c r="A51" s="78"/>
      <c r="B51" s="48" t="s">
        <v>969</v>
      </c>
      <c r="C51" s="45"/>
      <c r="D51" s="45"/>
      <c r="E51" s="49">
        <f>(Gällande!$F$27*Resultatlista!$F$3)+((Resultatlista!D51-(Gällande!$F$26*Resultatlista!$F$3))/Gällande!$I$26)</f>
        <v>73.916924989667677</v>
      </c>
      <c r="F51" s="49">
        <f>IF(D51&gt;Gällande!$E$26*Resultatlista!$F$3,E51-(E51-(Gällande!$E$27*Resultatlista!$F$3))+((E51-(Gällande!$E$27*Resultatlista!$F$3))/Gällande!$M$26),E51)</f>
        <v>73.916924989667677</v>
      </c>
      <c r="G51" s="48">
        <f t="shared" si="1"/>
        <v>41</v>
      </c>
      <c r="H51" s="42"/>
      <c r="I51" s="42"/>
      <c r="J51" s="42"/>
      <c r="K51" s="42"/>
    </row>
    <row r="52" spans="1:11" x14ac:dyDescent="0.25">
      <c r="A52" s="78"/>
      <c r="B52" s="48" t="s">
        <v>969</v>
      </c>
      <c r="C52" s="45"/>
      <c r="D52" s="45"/>
      <c r="E52" s="49">
        <f>(Gällande!$F$27*Resultatlista!$F$3)+((Resultatlista!D52-(Gällande!$F$26*Resultatlista!$F$3))/Gällande!$I$26)</f>
        <v>73.916924989667677</v>
      </c>
      <c r="F52" s="49">
        <f>IF(D52&gt;Gällande!$E$26*Resultatlista!$F$3,E52-(E52-(Gällande!$E$27*Resultatlista!$F$3))+((E52-(Gällande!$E$27*Resultatlista!$F$3))/Gällande!$M$26),E52)</f>
        <v>73.916924989667677</v>
      </c>
      <c r="G52" s="48">
        <f t="shared" si="1"/>
        <v>41</v>
      </c>
      <c r="H52" s="42"/>
      <c r="I52" s="42"/>
      <c r="J52" s="42"/>
      <c r="K52" s="42"/>
    </row>
    <row r="53" spans="1:11" x14ac:dyDescent="0.25">
      <c r="A53" s="79"/>
      <c r="B53" s="132" t="s">
        <v>970</v>
      </c>
      <c r="C53" s="45"/>
      <c r="D53" s="45"/>
      <c r="E53" s="49">
        <f>(Gällande!$F$27*Resultatlista!$F$3)+((Resultatlista!D53-(Gällande!$F$27*Resultatlista!$F$3))/Gällande!$I$27)</f>
        <v>0</v>
      </c>
      <c r="F53" s="49">
        <f>IF(D53&gt;Gällande!$E$27*Resultatlista!$F$3,E53-(E53-(Gällande!$E$27*Resultatlista!$F$3))+((E53-(Gällande!$E$27*Resultatlista!$F$3))/Gällande!$M$27),E53)</f>
        <v>0</v>
      </c>
      <c r="G53" s="48">
        <f t="shared" si="1"/>
        <v>56</v>
      </c>
      <c r="H53" s="42"/>
      <c r="I53" s="42"/>
      <c r="J53" s="42"/>
      <c r="K53" s="42"/>
    </row>
    <row r="54" spans="1:11" x14ac:dyDescent="0.25">
      <c r="A54" s="79"/>
      <c r="B54" s="132" t="s">
        <v>970</v>
      </c>
      <c r="C54" s="45"/>
      <c r="D54" s="45"/>
      <c r="E54" s="49">
        <f>(Gällande!$F$27*Resultatlista!$F$3)+((Resultatlista!D54-(Gällande!$F$27*Resultatlista!$F$3))/Gällande!$I$27)</f>
        <v>0</v>
      </c>
      <c r="F54" s="49">
        <f>IF(D54&gt;Gällande!$E$27*Resultatlista!$F$3,E54-(E54-(Gällande!$E$27*Resultatlista!$F$3))+((E54-(Gällande!$E$27*Resultatlista!$F$3))/Gällande!$M$27),E54)</f>
        <v>0</v>
      </c>
      <c r="G54" s="48">
        <f t="shared" si="1"/>
        <v>56</v>
      </c>
      <c r="H54" s="42"/>
      <c r="I54" s="42"/>
      <c r="J54" s="42"/>
      <c r="K54" s="42"/>
    </row>
    <row r="55" spans="1:11" x14ac:dyDescent="0.25">
      <c r="A55" s="79"/>
      <c r="B55" s="132" t="s">
        <v>970</v>
      </c>
      <c r="C55" s="45"/>
      <c r="D55" s="45"/>
      <c r="E55" s="49">
        <f>(Gällande!$F$27*Resultatlista!$F$3)+((Resultatlista!D55-(Gällande!$F$27*Resultatlista!$F$3))/Gällande!$I$27)</f>
        <v>0</v>
      </c>
      <c r="F55" s="49">
        <f>IF(D55&gt;Gällande!$E$27*Resultatlista!$F$3,E55-(E55-(Gällande!$E$27*Resultatlista!$F$3))+((E55-(Gällande!$E$27*Resultatlista!$F$3))/Gällande!$M$27),E55)</f>
        <v>0</v>
      </c>
      <c r="G55" s="48">
        <f t="shared" si="1"/>
        <v>56</v>
      </c>
      <c r="H55" s="42"/>
      <c r="I55" s="42"/>
      <c r="J55" s="42"/>
      <c r="K55" s="42"/>
    </row>
    <row r="56" spans="1:11" x14ac:dyDescent="0.25">
      <c r="A56" s="79"/>
      <c r="B56" s="132" t="s">
        <v>970</v>
      </c>
      <c r="C56" s="45"/>
      <c r="D56" s="45"/>
      <c r="E56" s="49">
        <f>(Gällande!$F$27*Resultatlista!$F$3)+((Resultatlista!D56-(Gällande!$F$27*Resultatlista!$F$3))/Gällande!$I$27)</f>
        <v>0</v>
      </c>
      <c r="F56" s="49">
        <f>IF(D56&gt;Gällande!$E$27*Resultatlista!$F$3,E56-(E56-(Gällande!$E$27*Resultatlista!$F$3))+((E56-(Gällande!$E$27*Resultatlista!$F$3))/Gällande!$M$27),E56)</f>
        <v>0</v>
      </c>
      <c r="G56" s="48">
        <f t="shared" si="1"/>
        <v>56</v>
      </c>
      <c r="H56" s="42"/>
      <c r="I56" s="42"/>
      <c r="J56" s="42"/>
      <c r="K56" s="42"/>
    </row>
    <row r="57" spans="1:11" x14ac:dyDescent="0.25">
      <c r="A57" s="78"/>
      <c r="B57" s="48" t="s">
        <v>971</v>
      </c>
      <c r="C57" s="45"/>
      <c r="D57" s="45"/>
      <c r="E57" s="49">
        <f>(Gällande!$F$27*Resultatlista!$F$3)+((Resultatlista!D57-(Gällande!$F$28*Resultatlista!$F$3))/Gällande!$I$28)</f>
        <v>84.83085066505231</v>
      </c>
      <c r="F57" s="49">
        <f>IF(D57&gt;Gällande!$E$28*Resultatlista!$F$3,E57-(E57-(Gällande!$E$27*Resultatlista!$F$3))+((E57-(Gällande!$E$27*Resultatlista!$F$3))/Gällande!$M$28),E57)</f>
        <v>84.83085066505231</v>
      </c>
      <c r="G57" s="48">
        <f t="shared" si="1"/>
        <v>36</v>
      </c>
      <c r="H57" s="42"/>
      <c r="I57" s="42"/>
      <c r="J57" s="42"/>
      <c r="K57" s="42"/>
    </row>
    <row r="58" spans="1:11" x14ac:dyDescent="0.25">
      <c r="A58" s="78"/>
      <c r="B58" s="48" t="s">
        <v>972</v>
      </c>
      <c r="C58" s="45"/>
      <c r="D58" s="45"/>
      <c r="E58" s="49">
        <f>(Gällande!$F$27*Resultatlista!$F$3)+((Resultatlista!D58-(Gällande!$F$29*Resultatlista!$F$3))/Gällande!$I$29)</f>
        <v>-134.65381050352562</v>
      </c>
      <c r="F58" s="49">
        <f>IF(D58&gt;Gällande!$E$29*Resultatlista!$F$3,E58-(E58-(Gällande!$E$27*Resultatlista!$F$3))+((E58-(Gällande!$E$27*Resultatlista!$F$3))/Gällande!$M$29),E58)</f>
        <v>-134.65381050352562</v>
      </c>
      <c r="G58" s="48">
        <f t="shared" si="1"/>
        <v>71</v>
      </c>
      <c r="H58" s="42"/>
      <c r="I58" s="42"/>
      <c r="J58" s="42"/>
      <c r="K58" s="42"/>
    </row>
    <row r="59" spans="1:11" x14ac:dyDescent="0.25">
      <c r="A59" s="78"/>
      <c r="B59" s="48" t="s">
        <v>972</v>
      </c>
      <c r="C59" s="45"/>
      <c r="D59" s="45"/>
      <c r="E59" s="49">
        <f>(Gällande!$F$27*Resultatlista!$F$3)+((Resultatlista!D59-(Gällande!$F$29*Resultatlista!$F$3))/Gällande!$I$29)</f>
        <v>-134.65381050352562</v>
      </c>
      <c r="F59" s="49">
        <f>IF(D59&gt;Gällande!$E$29*Resultatlista!$F$3,E59-(E59-(Gällande!$E$27*Resultatlista!$F$3))+((E59-(Gällande!$E$27*Resultatlista!$F$3))/Gällande!$M$29),E59)</f>
        <v>-134.65381050352562</v>
      </c>
      <c r="G59" s="48">
        <f t="shared" si="1"/>
        <v>71</v>
      </c>
      <c r="H59" s="42"/>
      <c r="I59" s="42"/>
      <c r="J59" s="42"/>
      <c r="K59" s="42"/>
    </row>
    <row r="60" spans="1:11" x14ac:dyDescent="0.25">
      <c r="A60" s="78"/>
      <c r="B60" s="48" t="s">
        <v>973</v>
      </c>
      <c r="C60" s="45"/>
      <c r="D60" s="45"/>
      <c r="E60" s="49">
        <f>(Gällande!$F$27*Resultatlista!$F$3)+((Resultatlista!D60-(Gällande!$F$30*Resultatlista!$F$3))/Gällande!$I$30)</f>
        <v>-1.125031026964507</v>
      </c>
      <c r="F60" s="49">
        <f>IF(D60&gt;Gällande!$E$30*Resultatlista!$F$3,E60-(E60-(Gällande!$E$27*Resultatlista!$F$3))+((E60-(Gällande!$E$27*Resultatlista!$F$3))/Gällande!$M$30),E60)</f>
        <v>-1.125031026964507</v>
      </c>
      <c r="G60" s="48">
        <f t="shared" si="1"/>
        <v>62</v>
      </c>
      <c r="H60" s="42"/>
      <c r="I60" s="42"/>
      <c r="J60" s="42"/>
      <c r="K60" s="42"/>
    </row>
    <row r="61" spans="1:11" x14ac:dyDescent="0.25">
      <c r="A61" s="78"/>
      <c r="B61" s="48" t="s">
        <v>974</v>
      </c>
      <c r="C61" s="45"/>
      <c r="D61" s="45"/>
      <c r="E61" s="49">
        <f>(Gällande!$F$27*Resultatlista!$F$3)+((Resultatlista!D61-(Gällande!$F$31*Resultatlista!$F$3))/Gällande!$I$31)</f>
        <v>-143.39632592186388</v>
      </c>
      <c r="F61" s="49">
        <f>IF(D61&gt;Gällande!$E$31*Resultatlista!$F$3,E61-(E61-(Gällande!$E$27*Resultatlista!$F$3))+((E61-(Gällande!$E$27*Resultatlista!$F$3))/Gällande!$M$31),E61)</f>
        <v>-143.39632592186388</v>
      </c>
      <c r="G61" s="48">
        <f t="shared" si="1"/>
        <v>73</v>
      </c>
      <c r="H61" s="42"/>
      <c r="I61" s="42"/>
      <c r="J61" s="42"/>
      <c r="K61" s="42"/>
    </row>
    <row r="62" spans="1:11" x14ac:dyDescent="0.25">
      <c r="A62" s="78"/>
      <c r="B62" s="48" t="s">
        <v>974</v>
      </c>
      <c r="C62" s="45"/>
      <c r="D62" s="45"/>
      <c r="E62" s="49">
        <f>(Gällande!$F$27*Resultatlista!$F$3)+((Resultatlista!D62-(Gällande!$F$31*Resultatlista!$F$3))/Gällande!$I$31)</f>
        <v>-143.39632592186388</v>
      </c>
      <c r="F62" s="49">
        <f>IF(D62&gt;Gällande!$E$31*Resultatlista!$F$3,E62-(E62-(Gällande!$E$27*Resultatlista!$F$3))+((E62-(Gällande!$E$27*Resultatlista!$F$3))/Gällande!$M$31),E62)</f>
        <v>-143.39632592186388</v>
      </c>
      <c r="G62" s="48">
        <f t="shared" si="1"/>
        <v>73</v>
      </c>
      <c r="H62" s="42"/>
      <c r="I62" s="42"/>
      <c r="J62" s="42"/>
      <c r="K62" s="42"/>
    </row>
    <row r="63" spans="1:11" x14ac:dyDescent="0.25">
      <c r="A63" s="78"/>
      <c r="B63" s="48" t="s">
        <v>975</v>
      </c>
      <c r="C63" s="45"/>
      <c r="D63" s="45"/>
      <c r="E63" s="49">
        <f>(Gällande!$F$27*Resultatlista!$F$3)+((Resultatlista!D63-(Gällande!$F$32*Resultatlista!$F$3))/Gällande!$I$32)</f>
        <v>84.4366799602426</v>
      </c>
      <c r="F63" s="49">
        <f>IF(D63&gt;Gällande!$E$32*Resultatlista!$F$3,E63-(E63-(Gällande!$E$27*Resultatlista!$F$3))+((E63-(Gällande!$E$27*Resultatlista!$F$3))/Gällande!$M$32),E63)</f>
        <v>84.4366799602426</v>
      </c>
      <c r="G63" s="48">
        <f t="shared" si="1"/>
        <v>37</v>
      </c>
      <c r="H63" s="42"/>
      <c r="I63" s="42"/>
      <c r="J63" s="42"/>
      <c r="K63" s="42"/>
    </row>
    <row r="64" spans="1:11" x14ac:dyDescent="0.25">
      <c r="A64" s="78"/>
      <c r="B64" s="48" t="s">
        <v>975</v>
      </c>
      <c r="C64" s="45"/>
      <c r="D64" s="45"/>
      <c r="E64" s="49">
        <f>(Gällande!$F$27*Resultatlista!$F$3)+((Resultatlista!D64-(Gällande!$F$32*Resultatlista!$F$3))/Gällande!$I$32)</f>
        <v>84.4366799602426</v>
      </c>
      <c r="F64" s="49">
        <f>IF(D64&gt;Gällande!$E$32*Resultatlista!$F$3,E64-(E64-(Gällande!$E$27*Resultatlista!$F$3))+((E64-(Gällande!$E$27*Resultatlista!$F$3))/Gällande!$M$32),E64)</f>
        <v>84.4366799602426</v>
      </c>
      <c r="G64" s="48">
        <f t="shared" si="1"/>
        <v>37</v>
      </c>
      <c r="H64" s="42"/>
      <c r="I64" s="42"/>
      <c r="J64" s="42"/>
      <c r="K64" s="42"/>
    </row>
    <row r="65" spans="1:11" x14ac:dyDescent="0.25">
      <c r="A65" s="78"/>
      <c r="B65" s="48" t="s">
        <v>976</v>
      </c>
      <c r="C65" s="45"/>
      <c r="D65" s="45"/>
      <c r="E65" s="49">
        <f>(Gällande!$F$27*Resultatlista!$F$3)+((Resultatlista!D65-(Gällande!$F$33*Resultatlista!$F$3))/Gällande!$I$33)</f>
        <v>246.23981145567456</v>
      </c>
      <c r="F65" s="49">
        <f>IF(D65&gt;Gällande!$E$33*Resultatlista!$F$3,E65-(E65-(Gällande!$E$27*Resultatlista!$F$3))+((E65-(Gällande!$E$27*Resultatlista!$F$3))/Gällande!$M$33),E65)</f>
        <v>246.23981145567456</v>
      </c>
      <c r="G65" s="48">
        <f t="shared" si="1"/>
        <v>11</v>
      </c>
      <c r="H65" s="42"/>
      <c r="I65" s="42"/>
      <c r="J65" s="42"/>
      <c r="K65" s="42"/>
    </row>
    <row r="66" spans="1:11" x14ac:dyDescent="0.25">
      <c r="A66" s="78"/>
      <c r="B66" s="48" t="s">
        <v>976</v>
      </c>
      <c r="C66" s="45"/>
      <c r="D66" s="45"/>
      <c r="E66" s="49">
        <f>(Gällande!$F$27*Resultatlista!$F$3)+((Resultatlista!D66-(Gällande!$F$33*Resultatlista!$F$3))/Gällande!$I$33)</f>
        <v>246.23981145567456</v>
      </c>
      <c r="F66" s="49">
        <f>IF(D66&gt;Gällande!$E$33*Resultatlista!$F$3,E66-(E66-(Gällande!$E$27*Resultatlista!$F$3))+((E66-(Gällande!$E$27*Resultatlista!$F$3))/Gällande!$M$33),E66)</f>
        <v>246.23981145567456</v>
      </c>
      <c r="G66" s="48">
        <f t="shared" si="1"/>
        <v>11</v>
      </c>
      <c r="H66" s="42"/>
      <c r="I66" s="42"/>
      <c r="J66" s="42"/>
      <c r="K66" s="42"/>
    </row>
    <row r="67" spans="1:11" x14ac:dyDescent="0.25">
      <c r="A67" s="78"/>
      <c r="B67" s="48" t="s">
        <v>977</v>
      </c>
      <c r="C67" s="45"/>
      <c r="D67" s="45"/>
      <c r="E67" s="49">
        <f>(Gällande!$F$27*Resultatlista!$F$3)+((Resultatlista!D67-(Gällande!$F$34*Resultatlista!$F$3))/Gällande!$I$34)</f>
        <v>33.743545577947884</v>
      </c>
      <c r="F67" s="49">
        <f>IF(D67&gt;Gällande!$E$34*Resultatlista!$F$3,E67-(E67-(Gällande!$E$27*Resultatlista!$F$3))+((E67-(Gällande!$E$27*Resultatlista!$F$3))/Gällande!$M$34),E67)</f>
        <v>33.743545577947884</v>
      </c>
      <c r="G67" s="48">
        <f t="shared" si="1"/>
        <v>52</v>
      </c>
      <c r="H67" s="42"/>
      <c r="I67" s="42"/>
      <c r="J67" s="42"/>
      <c r="K67" s="42"/>
    </row>
    <row r="68" spans="1:11" x14ac:dyDescent="0.25">
      <c r="A68" s="78"/>
      <c r="B68" s="48" t="s">
        <v>977</v>
      </c>
      <c r="C68" s="45"/>
      <c r="D68" s="45"/>
      <c r="E68" s="49">
        <f>(Gällande!$F$27*Resultatlista!$F$3)+((Resultatlista!D68-(Gällande!$F$34*Resultatlista!$F$3))/Gällande!$I$34)</f>
        <v>33.743545577947884</v>
      </c>
      <c r="F68" s="49">
        <f>IF(D68&gt;Gällande!$E$34*Resultatlista!$F$3,E68-(E68-(Gällande!$E$27*Resultatlista!$F$3))+((E68-(Gällande!$E$27*Resultatlista!$F$3))/Gällande!$M$34),E68)</f>
        <v>33.743545577947884</v>
      </c>
      <c r="G68" s="48">
        <f t="shared" si="1"/>
        <v>52</v>
      </c>
      <c r="H68" s="42"/>
      <c r="I68" s="42"/>
      <c r="J68" s="42"/>
      <c r="K68" s="42"/>
    </row>
    <row r="69" spans="1:11" x14ac:dyDescent="0.25">
      <c r="A69" s="78"/>
      <c r="B69" s="48" t="s">
        <v>978</v>
      </c>
      <c r="C69" s="45"/>
      <c r="D69" s="45"/>
      <c r="E69" s="49">
        <f>(Gällande!$F$27*Resultatlista!$F$3)+((Resultatlista!D69-(Gällande!$F$35*Resultatlista!$F$3))/Gällande!$I$35)</f>
        <v>70.595651102621332</v>
      </c>
      <c r="F69" s="49">
        <f>IF(D69&gt;Gällande!$E$35*Resultatlista!$F$3,E69-(E69-(Gällande!$E$27*Resultatlista!$F$3))+((E69-(Gällande!$E$27*Resultatlista!$F$3))/Gällande!$M$35),E69)</f>
        <v>70.595651102621332</v>
      </c>
      <c r="G69" s="48">
        <f t="shared" si="1"/>
        <v>46</v>
      </c>
      <c r="H69" s="42"/>
      <c r="I69" s="42"/>
      <c r="J69" s="42"/>
      <c r="K69" s="42"/>
    </row>
    <row r="70" spans="1:11" x14ac:dyDescent="0.25">
      <c r="A70" s="78"/>
      <c r="B70" s="48" t="s">
        <v>978</v>
      </c>
      <c r="C70" s="45"/>
      <c r="D70" s="45"/>
      <c r="E70" s="49">
        <f>(Gällande!$F$27*Resultatlista!$F$3)+((Resultatlista!D70-(Gällande!$F$35*Resultatlista!$F$3))/Gällande!$I$35)</f>
        <v>70.595651102621332</v>
      </c>
      <c r="F70" s="49">
        <f>IF(D70&gt;Gällande!$E$35*Resultatlista!$F$3,E70-(E70-(Gällande!$E$27*Resultatlista!$F$3))+((E70-(Gällande!$E$27*Resultatlista!$F$3))/Gällande!$M$35),E70)</f>
        <v>70.595651102621332</v>
      </c>
      <c r="G70" s="48">
        <f t="shared" ref="G70:G93" si="2">_xlfn.RANK.EQ(F70,$F$6:$F$94,0)</f>
        <v>46</v>
      </c>
      <c r="H70" s="42"/>
      <c r="I70" s="42"/>
      <c r="J70" s="42"/>
      <c r="K70" s="42"/>
    </row>
    <row r="71" spans="1:11" x14ac:dyDescent="0.25">
      <c r="A71" s="78"/>
      <c r="B71" s="48" t="s">
        <v>979</v>
      </c>
      <c r="C71" s="45"/>
      <c r="D71" s="45"/>
      <c r="E71" s="49">
        <f>(Gällande!$F$27*Resultatlista!$F$3)+((Resultatlista!D71-(Gällande!$F$36*Resultatlista!$F$3))/Gällande!$I$36)</f>
        <v>246.33709604125119</v>
      </c>
      <c r="F71" s="49">
        <f>IF(D71&gt;Gällande!$E$36*Resultatlista!$F$3,E71-(E71-(Gällande!$E$27*Resultatlista!$F$3))+((E71-(Gällande!$E$27*Resultatlista!$F$3))/Gällande!$M$36),E71)</f>
        <v>246.33709604125119</v>
      </c>
      <c r="G71" s="48">
        <f t="shared" si="2"/>
        <v>8</v>
      </c>
      <c r="H71" s="42"/>
      <c r="I71" s="42"/>
      <c r="J71" s="42"/>
      <c r="K71" s="42"/>
    </row>
    <row r="72" spans="1:11" x14ac:dyDescent="0.25">
      <c r="A72" s="78"/>
      <c r="B72" s="48" t="s">
        <v>979</v>
      </c>
      <c r="C72" s="45"/>
      <c r="D72" s="45"/>
      <c r="E72" s="49">
        <f>(Gällande!$F$27*Resultatlista!$F$3)+((Resultatlista!D72-(Gällande!$F$36*Resultatlista!$F$3))/Gällande!$I$36)</f>
        <v>246.33709604125119</v>
      </c>
      <c r="F72" s="49">
        <f>IF(D72&gt;Gällande!$E$36*Resultatlista!$F$3,E72-(E72-(Gällande!$E$27*Resultatlista!$F$3))+((E72-(Gällande!$E$27*Resultatlista!$F$3))/Gällande!$M$36),E72)</f>
        <v>246.33709604125119</v>
      </c>
      <c r="G72" s="48">
        <f t="shared" si="2"/>
        <v>8</v>
      </c>
      <c r="H72" s="42"/>
      <c r="I72" s="42"/>
      <c r="J72" s="42"/>
      <c r="K72" s="42"/>
    </row>
    <row r="73" spans="1:11" x14ac:dyDescent="0.25">
      <c r="A73" s="78"/>
      <c r="B73" s="48" t="s">
        <v>979</v>
      </c>
      <c r="C73" s="45"/>
      <c r="D73" s="45"/>
      <c r="E73" s="49">
        <f>(Gällande!$F$27*Resultatlista!$F$3)+((Resultatlista!D73-(Gällande!$F$36*Resultatlista!$F$3))/Gällande!$I$36)</f>
        <v>246.33709604125119</v>
      </c>
      <c r="F73" s="49">
        <f>IF(D73&gt;Gällande!$E$36*Resultatlista!$F$3,E73-(E73-(Gällande!$E$27*Resultatlista!$F$3))+((E73-(Gällande!$E$27*Resultatlista!$F$3))/Gällande!$M$36),E73)</f>
        <v>246.33709604125119</v>
      </c>
      <c r="G73" s="48">
        <f t="shared" si="2"/>
        <v>8</v>
      </c>
      <c r="H73" s="42"/>
      <c r="I73" s="42"/>
      <c r="J73" s="42"/>
      <c r="K73" s="42"/>
    </row>
    <row r="74" spans="1:11" x14ac:dyDescent="0.25">
      <c r="A74" s="78"/>
      <c r="B74" s="48" t="s">
        <v>980</v>
      </c>
      <c r="C74" s="45"/>
      <c r="D74" s="45"/>
      <c r="E74" s="49">
        <f>(Gällande!$F$27*Resultatlista!$F$3)+((Resultatlista!D74-(Gällande!$F$37*Resultatlista!$F$3))/Gällande!$I$37)</f>
        <v>260.69828454641117</v>
      </c>
      <c r="F74" s="49">
        <f>IF(D74&gt;Gällande!$E$37*Resultatlista!$F$3,E74-(E74-(Gällande!$E$27*Resultatlista!$F$3))+((E74-(Gällande!$E$27*Resultatlista!$F$3))/Gällande!$M$37),E74)</f>
        <v>260.69828454641117</v>
      </c>
      <c r="G74" s="48">
        <f t="shared" si="2"/>
        <v>3</v>
      </c>
      <c r="H74" s="42"/>
      <c r="I74" s="42"/>
      <c r="J74" s="42"/>
      <c r="K74" s="42"/>
    </row>
    <row r="75" spans="1:11" x14ac:dyDescent="0.25">
      <c r="A75" s="78"/>
      <c r="B75" s="48" t="s">
        <v>980</v>
      </c>
      <c r="C75" s="45"/>
      <c r="D75" s="45"/>
      <c r="E75" s="49">
        <f>(Gällande!$F$27*Resultatlista!$F$3)+((Resultatlista!D75-(Gällande!$F$37*Resultatlista!$F$3))/Gällande!$I$37)</f>
        <v>260.69828454641117</v>
      </c>
      <c r="F75" s="49">
        <f>IF(D75&gt;Gällande!$E$37*Resultatlista!$F$3,E75-(E75-(Gällande!$E$27*Resultatlista!$F$3))+((E75-(Gällande!$E$27*Resultatlista!$F$3))/Gällande!$M$37),E75)</f>
        <v>260.69828454641117</v>
      </c>
      <c r="G75" s="48">
        <f t="shared" si="2"/>
        <v>3</v>
      </c>
      <c r="H75" s="42"/>
      <c r="I75" s="42"/>
      <c r="J75" s="42"/>
      <c r="K75" s="42"/>
    </row>
    <row r="76" spans="1:11" x14ac:dyDescent="0.25">
      <c r="A76" s="78"/>
      <c r="B76" s="48" t="s">
        <v>980</v>
      </c>
      <c r="C76" s="45"/>
      <c r="D76" s="45"/>
      <c r="E76" s="49">
        <f>(Gällande!$F$27*Resultatlista!$F$3)+((Resultatlista!D76-(Gällande!$F$37*Resultatlista!$F$3))/Gällande!$I$37)</f>
        <v>260.69828454641117</v>
      </c>
      <c r="F76" s="49">
        <f>IF(D76&gt;Gällande!$E$37*Resultatlista!$F$3,E76-(E76-(Gällande!$E$27*Resultatlista!$F$3))+((E76-(Gällande!$E$27*Resultatlista!$F$3))/Gällande!$M$37),E76)</f>
        <v>260.69828454641117</v>
      </c>
      <c r="G76" s="48">
        <f t="shared" si="2"/>
        <v>3</v>
      </c>
      <c r="H76" s="42"/>
      <c r="I76" s="42"/>
      <c r="J76" s="42"/>
      <c r="K76" s="42"/>
    </row>
    <row r="77" spans="1:11" x14ac:dyDescent="0.25">
      <c r="A77" s="78"/>
      <c r="B77" s="48" t="s">
        <v>980</v>
      </c>
      <c r="C77" s="45"/>
      <c r="D77" s="45"/>
      <c r="E77" s="49">
        <f>(Gällande!$F$27*Resultatlista!$F$3)+((Resultatlista!D77-(Gällande!$F$37*Resultatlista!$F$3))/Gällande!$I$37)</f>
        <v>260.69828454641117</v>
      </c>
      <c r="F77" s="49">
        <f>IF(D77&gt;Gällande!$E$37*Resultatlista!$F$3,E77-(E77-(Gällande!$E$27*Resultatlista!$F$3))+((E77-(Gällande!$E$27*Resultatlista!$F$3))/Gällande!$M$37),E77)</f>
        <v>260.69828454641117</v>
      </c>
      <c r="G77" s="48">
        <f t="shared" si="2"/>
        <v>3</v>
      </c>
      <c r="H77" s="42"/>
      <c r="I77" s="42"/>
      <c r="J77" s="42"/>
      <c r="K77" s="42"/>
    </row>
    <row r="78" spans="1:11" x14ac:dyDescent="0.25">
      <c r="A78" s="78"/>
      <c r="B78" s="48" t="s">
        <v>980</v>
      </c>
      <c r="C78" s="45"/>
      <c r="D78" s="45"/>
      <c r="E78" s="49">
        <f>(Gällande!$F$27*Resultatlista!$F$3)+((Resultatlista!D78-(Gällande!$F$37*Resultatlista!$F$3))/Gällande!$I$37)</f>
        <v>260.69828454641117</v>
      </c>
      <c r="F78" s="49">
        <f>IF(D78&gt;Gällande!$E$37*Resultatlista!$F$3,E78-(E78-(Gällande!$E$27*Resultatlista!$F$3))+((E78-(Gällande!$E$27*Resultatlista!$F$3))/Gällande!$M$37),E78)</f>
        <v>260.69828454641117</v>
      </c>
      <c r="G78" s="48">
        <f t="shared" si="2"/>
        <v>3</v>
      </c>
      <c r="H78" s="42"/>
      <c r="I78" s="42"/>
      <c r="J78" s="42"/>
      <c r="K78" s="42"/>
    </row>
    <row r="79" spans="1:11" x14ac:dyDescent="0.25">
      <c r="A79" s="78"/>
      <c r="B79" s="51" t="s">
        <v>981</v>
      </c>
      <c r="C79" s="52"/>
      <c r="D79" s="52"/>
      <c r="E79" s="52"/>
      <c r="F79" s="52"/>
      <c r="G79" s="48">
        <f t="shared" si="2"/>
        <v>56</v>
      </c>
      <c r="H79" s="42"/>
      <c r="I79" s="42"/>
      <c r="J79" s="42"/>
      <c r="K79" s="42"/>
    </row>
    <row r="80" spans="1:11" x14ac:dyDescent="0.25">
      <c r="A80" s="78"/>
      <c r="B80" s="48" t="s">
        <v>982</v>
      </c>
      <c r="C80" s="45"/>
      <c r="D80" s="45"/>
      <c r="E80" s="49">
        <f>(Gällande!$F$27*Resultatlista!$F$3)+((Resultatlista!D80-(Gällande!$F$39*Resultatlista!$F$3))/Gällande!$I$39)</f>
        <v>6.242275435154113</v>
      </c>
      <c r="F80" s="49">
        <f>IF(D80&gt;Gällande!$E$39*Resultatlista!$F$3,E80-(E80-(Gällande!$E$27*Resultatlista!$F$3))+((E80-(Gällande!$E$27*Resultatlista!$F$3))/Gällande!$M$39),E80)</f>
        <v>6.242275435154113</v>
      </c>
      <c r="G80" s="48">
        <f t="shared" si="2"/>
        <v>54</v>
      </c>
      <c r="H80" s="42"/>
      <c r="I80" s="42"/>
      <c r="J80" s="42"/>
      <c r="K80" s="42"/>
    </row>
    <row r="81" spans="1:11" x14ac:dyDescent="0.25">
      <c r="A81" s="78"/>
      <c r="B81" s="48" t="s">
        <v>982</v>
      </c>
      <c r="C81" s="45"/>
      <c r="D81" s="45"/>
      <c r="E81" s="49">
        <f>(Gällande!$F$27*Resultatlista!$F$3)+((Resultatlista!D81-(Gällande!$F$39*Resultatlista!$F$3))/Gällande!$I$39)</f>
        <v>6.242275435154113</v>
      </c>
      <c r="F81" s="49">
        <f>IF(D81&gt;Gällande!$E$39*Resultatlista!$F$3,E81-(E81-(Gällande!$E$27*Resultatlista!$F$3))+((E81-(Gällande!$E$27*Resultatlista!$F$3))/Gällande!$M$39),E81)</f>
        <v>6.242275435154113</v>
      </c>
      <c r="G81" s="48">
        <f t="shared" si="2"/>
        <v>54</v>
      </c>
      <c r="H81" s="42"/>
      <c r="I81" s="42"/>
      <c r="J81" s="42"/>
      <c r="K81" s="42"/>
    </row>
    <row r="82" spans="1:11" x14ac:dyDescent="0.25">
      <c r="A82" s="78"/>
      <c r="B82" s="48" t="s">
        <v>983</v>
      </c>
      <c r="C82" s="45"/>
      <c r="D82" s="45"/>
      <c r="E82" s="49">
        <f>(Gällande!$F$27*Resultatlista!$F$3)+((Resultatlista!D82-(Gällande!$F$40*Resultatlista!$F$3))/Gällande!$I$40)</f>
        <v>-145.50544642355544</v>
      </c>
      <c r="F82" s="49">
        <f>IF(D82&gt;Gällande!$E$40*Resultatlista!$F$3,E82-(E82-(Gällande!$E$27*Resultatlista!$F$3))+((E82-(Gällande!$E$27*Resultatlista!$F$3))/Gällande!$M$40),E82)</f>
        <v>-145.50544642355544</v>
      </c>
      <c r="G82" s="48">
        <f t="shared" si="2"/>
        <v>75</v>
      </c>
      <c r="H82" s="42"/>
      <c r="I82" s="42"/>
      <c r="J82" s="42"/>
      <c r="K82" s="42"/>
    </row>
    <row r="83" spans="1:11" x14ac:dyDescent="0.25">
      <c r="A83" s="78"/>
      <c r="B83" s="48" t="s">
        <v>983</v>
      </c>
      <c r="C83" s="45"/>
      <c r="D83" s="45"/>
      <c r="E83" s="49">
        <f>(Gällande!$F$27*Resultatlista!$F$3)+((Resultatlista!D83-(Gällande!$F$40*Resultatlista!$F$3))/Gällande!$I$40)</f>
        <v>-145.50544642355544</v>
      </c>
      <c r="F83" s="49">
        <f>IF(D83&gt;Gällande!$E$40*Resultatlista!$F$3,E83-(E83-(Gällande!$E$27*Resultatlista!$F$3))+((E83-(Gällande!$E$27*Resultatlista!$F$3))/Gällande!$M$40),E83)</f>
        <v>-145.50544642355544</v>
      </c>
      <c r="G83" s="48">
        <f t="shared" si="2"/>
        <v>75</v>
      </c>
      <c r="H83" s="42"/>
      <c r="I83" s="42"/>
      <c r="J83" s="42"/>
      <c r="K83" s="42"/>
    </row>
    <row r="84" spans="1:11" x14ac:dyDescent="0.25">
      <c r="A84" s="78"/>
      <c r="B84" s="48" t="s">
        <v>984</v>
      </c>
      <c r="C84" s="45"/>
      <c r="D84" s="45"/>
      <c r="E84" s="49">
        <f>(Gällande!$F$27*Resultatlista!$F$3)+((Resultatlista!D84-(Gällande!$F$41*Resultatlista!$F$3))/Gällande!$I$41)</f>
        <v>72.457708898387978</v>
      </c>
      <c r="F84" s="49">
        <f>IF(D84&gt;Gällande!$E$41*Resultatlista!$F$3,E84-(E84-(Gällande!$E$27*Resultatlista!$F$3))+((E84-(Gällande!$E$27*Resultatlista!$F$3))/Gällande!$M$41),E84)</f>
        <v>72.457708898387978</v>
      </c>
      <c r="G84" s="48">
        <f t="shared" si="2"/>
        <v>44</v>
      </c>
      <c r="H84" s="42"/>
      <c r="I84" s="42"/>
      <c r="J84" s="42"/>
      <c r="K84" s="42"/>
    </row>
    <row r="85" spans="1:11" x14ac:dyDescent="0.25">
      <c r="A85" s="78"/>
      <c r="B85" s="48" t="s">
        <v>984</v>
      </c>
      <c r="C85" s="45"/>
      <c r="D85" s="45"/>
      <c r="E85" s="49">
        <f>(Gällande!$F$27*Resultatlista!$F$3)+((Resultatlista!D85-(Gällande!$F$41*Resultatlista!$F$3))/Gällande!$I$41)</f>
        <v>72.457708898387978</v>
      </c>
      <c r="F85" s="49">
        <f>IF(D85&gt;Gällande!$E$41*Resultatlista!$F$3,E85-(E85-(Gällande!$E$27*Resultatlista!$F$3))+((E85-(Gällande!$E$27*Resultatlista!$F$3))/Gällande!$M$41),E85)</f>
        <v>72.457708898387978</v>
      </c>
      <c r="G85" s="48">
        <f t="shared" si="2"/>
        <v>44</v>
      </c>
      <c r="H85" s="42"/>
      <c r="I85" s="42"/>
      <c r="J85" s="42"/>
      <c r="K85" s="42"/>
    </row>
    <row r="86" spans="1:11" x14ac:dyDescent="0.25">
      <c r="A86" s="78"/>
      <c r="B86" s="48" t="s">
        <v>985</v>
      </c>
      <c r="C86" s="45"/>
      <c r="D86" s="45"/>
      <c r="E86" s="49">
        <f>(Gällande!$F$27*Resultatlista!$F$3)+((Resultatlista!D86-(Gällande!$F$42*Resultatlista!$F$3))/Gällande!$I$42)</f>
        <v>93.123222841078189</v>
      </c>
      <c r="F86" s="49">
        <f>IF(D86&gt;Gällande!$E$42*Resultatlista!$F$3,E86-(E86-(Gällande!$E$27*Resultatlista!$F$3))+((E86-(Gällande!$E$27*Resultatlista!$F$3))/Gällande!$M$42),E86)</f>
        <v>93.123222841078189</v>
      </c>
      <c r="G86" s="48">
        <f t="shared" si="2"/>
        <v>33</v>
      </c>
      <c r="H86" s="42"/>
      <c r="I86" s="42"/>
      <c r="J86" s="42"/>
      <c r="K86" s="42"/>
    </row>
    <row r="87" spans="1:11" x14ac:dyDescent="0.25">
      <c r="A87" s="78"/>
      <c r="B87" s="48" t="s">
        <v>985</v>
      </c>
      <c r="C87" s="45"/>
      <c r="D87" s="45"/>
      <c r="E87" s="49">
        <f>(Gällande!$F$27*Resultatlista!$F$3)+((Resultatlista!D87-(Gällande!$F$42*Resultatlista!$F$3))/Gällande!$I$42)</f>
        <v>93.123222841078189</v>
      </c>
      <c r="F87" s="49">
        <f>IF(D87&gt;Gällande!$E$42*Resultatlista!$F$3,E87-(E87-(Gällande!$E$27*Resultatlista!$F$3))+((E87-(Gällande!$E$27*Resultatlista!$F$3))/Gällande!$M$42),E87)</f>
        <v>93.123222841078189</v>
      </c>
      <c r="G87" s="48">
        <f t="shared" si="2"/>
        <v>33</v>
      </c>
      <c r="H87" s="42"/>
      <c r="I87" s="42"/>
      <c r="J87" s="42"/>
      <c r="K87" s="42"/>
    </row>
    <row r="88" spans="1:11" x14ac:dyDescent="0.25">
      <c r="A88" s="78"/>
      <c r="B88" s="48" t="s">
        <v>985</v>
      </c>
      <c r="C88" s="45"/>
      <c r="D88" s="45"/>
      <c r="E88" s="49">
        <f>(Gällande!$F$27*Resultatlista!$F$3)+((Resultatlista!D88-(Gällande!$F$42*Resultatlista!$F$3))/Gällande!$I$42)</f>
        <v>93.123222841078189</v>
      </c>
      <c r="F88" s="49">
        <f>IF(D88&gt;Gällande!$E$42*Resultatlista!$F$3,E88-(E88-(Gällande!$E$27*Resultatlista!$F$3))+((E88-(Gällande!$E$27*Resultatlista!$F$3))/Gällande!$M$42),E88)</f>
        <v>93.123222841078189</v>
      </c>
      <c r="G88" s="48">
        <f t="shared" si="2"/>
        <v>33</v>
      </c>
      <c r="H88" s="42"/>
      <c r="I88" s="42"/>
      <c r="J88" s="42"/>
      <c r="K88" s="42"/>
    </row>
    <row r="89" spans="1:11" x14ac:dyDescent="0.25">
      <c r="A89" s="78"/>
      <c r="B89" s="51" t="s">
        <v>986</v>
      </c>
      <c r="C89" s="52"/>
      <c r="D89" s="52"/>
      <c r="E89" s="52"/>
      <c r="F89" s="52"/>
      <c r="G89" s="48">
        <f t="shared" si="2"/>
        <v>56</v>
      </c>
      <c r="H89" s="42"/>
      <c r="I89" s="42"/>
      <c r="J89" s="42"/>
      <c r="K89" s="42"/>
    </row>
    <row r="90" spans="1:11" x14ac:dyDescent="0.25">
      <c r="A90" s="78"/>
      <c r="B90" s="51" t="s">
        <v>986</v>
      </c>
      <c r="C90" s="52"/>
      <c r="D90" s="52"/>
      <c r="E90" s="52"/>
      <c r="F90" s="52"/>
      <c r="G90" s="48">
        <f t="shared" si="2"/>
        <v>56</v>
      </c>
      <c r="H90" s="42"/>
      <c r="I90" s="42"/>
      <c r="J90" s="42"/>
      <c r="K90" s="42"/>
    </row>
    <row r="91" spans="1:11" x14ac:dyDescent="0.25">
      <c r="A91" s="78"/>
      <c r="B91" s="48" t="s">
        <v>987</v>
      </c>
      <c r="C91" s="45"/>
      <c r="D91" s="45"/>
      <c r="E91" s="49">
        <f>(Gällande!$F$27*Resultatlista!$F$3)+((Resultatlista!D91-(Gällande!$F$45*Resultatlista!$F$3))/Gällande!$I$45)</f>
        <v>-685.18340177192727</v>
      </c>
      <c r="F91" s="49">
        <f>IF(D91&gt;Gällande!$E$45*Resultatlista!$F$3,E91-(E91-(Gällande!$E$27*Resultatlista!$F$3))+((E91-(Gällande!$E$27*Resultatlista!$F$3))/Gällande!$M$45),E91)</f>
        <v>-685.18340177192727</v>
      </c>
      <c r="G91" s="48">
        <f t="shared" si="2"/>
        <v>85</v>
      </c>
      <c r="H91" s="42"/>
      <c r="I91" s="42"/>
      <c r="J91" s="42"/>
      <c r="K91" s="42"/>
    </row>
    <row r="92" spans="1:11" x14ac:dyDescent="0.25">
      <c r="A92" s="78"/>
      <c r="B92" s="48" t="s">
        <v>988</v>
      </c>
      <c r="C92" s="45"/>
      <c r="D92" s="45"/>
      <c r="E92" s="49">
        <f>(Gällande!$F$27*Resultatlista!$F$3)+((Resultatlista!D92-(Gällande!$F$46*Resultatlista!$F$3))/Gällande!$I$46)</f>
        <v>-55.632007846383999</v>
      </c>
      <c r="F92" s="49">
        <f>IF(D92&gt;Gällande!$E$46*Resultatlista!$F$3,E92-(E92-(Gällande!$E$27*Resultatlista!$F$3))+((E92-(Gällande!$E$27*Resultatlista!$F$3))/Gällande!$M$46),E92)</f>
        <v>-55.632007846383999</v>
      </c>
      <c r="G92" s="48">
        <f t="shared" si="2"/>
        <v>67</v>
      </c>
      <c r="H92" s="42"/>
      <c r="I92" s="42"/>
      <c r="J92" s="42"/>
      <c r="K92" s="42"/>
    </row>
    <row r="93" spans="1:11" x14ac:dyDescent="0.25">
      <c r="A93" s="78"/>
      <c r="B93" s="48" t="s">
        <v>988</v>
      </c>
      <c r="C93" s="45"/>
      <c r="D93" s="45"/>
      <c r="E93" s="49">
        <f>(Gällande!$F$27*Resultatlista!$F$3)+((Resultatlista!D93-(Gällande!$F$46*Resultatlista!$F$3))/Gällande!$I$46)</f>
        <v>-55.632007846383999</v>
      </c>
      <c r="F93" s="49">
        <f>IF(D93&gt;Gällande!$E$46*Resultatlista!$F$3,E93-(E93-(Gällande!$E$27*Resultatlista!$F$3))+((E93-(Gällande!$E$27*Resultatlista!$F$3))/Gällande!$M$46),E93)</f>
        <v>-55.632007846383999</v>
      </c>
      <c r="G93" s="48">
        <f t="shared" si="2"/>
        <v>67</v>
      </c>
      <c r="H93" s="42"/>
      <c r="I93" s="42"/>
      <c r="J93" s="42"/>
      <c r="K93" s="42"/>
    </row>
    <row r="94" spans="1:11" x14ac:dyDescent="0.25">
      <c r="A94" s="42"/>
      <c r="B94" s="42"/>
      <c r="C94" s="42"/>
      <c r="D94" s="42"/>
      <c r="E94" s="42"/>
      <c r="F94" s="42"/>
      <c r="G94" s="44"/>
      <c r="H94" s="42"/>
      <c r="I94" s="42"/>
      <c r="J94" s="42"/>
      <c r="K94" s="42"/>
    </row>
    <row r="95" spans="1:11" x14ac:dyDescent="0.25">
      <c r="A95" s="42"/>
      <c r="B95" s="42"/>
      <c r="C95" s="42"/>
      <c r="D95" s="42"/>
      <c r="E95" s="42"/>
      <c r="F95" s="42"/>
      <c r="G95" s="44"/>
      <c r="H95" s="42"/>
      <c r="I95" s="42"/>
      <c r="J95" s="42"/>
      <c r="K95" s="42"/>
    </row>
    <row r="96" spans="1:11" x14ac:dyDescent="0.25">
      <c r="A96" s="42"/>
      <c r="B96" s="42"/>
      <c r="C96" s="42"/>
      <c r="D96" s="42"/>
      <c r="E96" s="42"/>
      <c r="F96" s="42"/>
      <c r="G96" s="44"/>
      <c r="H96" s="42"/>
      <c r="I96" s="42"/>
      <c r="J96" s="42"/>
      <c r="K96" s="42"/>
    </row>
  </sheetData>
  <phoneticPr fontId="4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1834-117B-4FAA-B7B7-79766FEFBB46}">
  <dimension ref="A1:F312"/>
  <sheetViews>
    <sheetView topLeftCell="A261" workbookViewId="0">
      <selection activeCell="B5" sqref="B5"/>
    </sheetView>
  </sheetViews>
  <sheetFormatPr defaultRowHeight="15" x14ac:dyDescent="0.25"/>
  <sheetData>
    <row r="1" spans="1:3" x14ac:dyDescent="0.25">
      <c r="A1" t="s">
        <v>908</v>
      </c>
    </row>
    <row r="2" spans="1:3" x14ac:dyDescent="0.25">
      <c r="B2" t="s">
        <v>907</v>
      </c>
      <c r="C2" t="s">
        <v>909</v>
      </c>
    </row>
    <row r="3" spans="1:3" x14ac:dyDescent="0.25">
      <c r="A3" t="s">
        <v>12</v>
      </c>
      <c r="B3">
        <v>735</v>
      </c>
      <c r="C3" s="65">
        <f>B3/96</f>
        <v>7.65625</v>
      </c>
    </row>
    <row r="4" spans="1:3" x14ac:dyDescent="0.25">
      <c r="A4" t="s">
        <v>12</v>
      </c>
      <c r="B4">
        <v>717</v>
      </c>
      <c r="C4" s="65">
        <f t="shared" ref="C4:C312" si="0">B4/96</f>
        <v>7.46875</v>
      </c>
    </row>
    <row r="5" spans="1:3" x14ac:dyDescent="0.25">
      <c r="A5" t="s">
        <v>12</v>
      </c>
      <c r="B5">
        <v>710</v>
      </c>
      <c r="C5" s="65">
        <f t="shared" si="0"/>
        <v>7.395833333333333</v>
      </c>
    </row>
    <row r="6" spans="1:3" x14ac:dyDescent="0.25">
      <c r="A6" t="s">
        <v>12</v>
      </c>
      <c r="B6">
        <v>709</v>
      </c>
      <c r="C6" s="65">
        <v>7</v>
      </c>
    </row>
    <row r="7" spans="1:3" x14ac:dyDescent="0.25">
      <c r="A7" t="s">
        <v>12</v>
      </c>
      <c r="B7">
        <v>671</v>
      </c>
      <c r="C7" s="65">
        <v>7</v>
      </c>
    </row>
    <row r="8" spans="1:3" x14ac:dyDescent="0.25">
      <c r="A8" t="s">
        <v>12</v>
      </c>
      <c r="B8">
        <v>666</v>
      </c>
      <c r="C8" s="65">
        <v>7</v>
      </c>
    </row>
    <row r="9" spans="1:3" x14ac:dyDescent="0.25">
      <c r="A9" t="s">
        <v>12</v>
      </c>
      <c r="B9">
        <v>639</v>
      </c>
      <c r="C9" s="65">
        <v>7</v>
      </c>
    </row>
    <row r="10" spans="1:3" x14ac:dyDescent="0.25">
      <c r="A10" t="s">
        <v>12</v>
      </c>
      <c r="B10">
        <v>625</v>
      </c>
      <c r="C10" s="65">
        <f t="shared" ref="C10:C29" si="1">B10/96</f>
        <v>6.510416666666667</v>
      </c>
    </row>
    <row r="11" spans="1:3" x14ac:dyDescent="0.25">
      <c r="A11" t="s">
        <v>12</v>
      </c>
      <c r="B11">
        <v>621</v>
      </c>
      <c r="C11" s="65">
        <f t="shared" si="1"/>
        <v>6.46875</v>
      </c>
    </row>
    <row r="12" spans="1:3" x14ac:dyDescent="0.25">
      <c r="A12" t="s">
        <v>12</v>
      </c>
      <c r="B12">
        <v>621</v>
      </c>
      <c r="C12" s="65">
        <f t="shared" si="1"/>
        <v>6.46875</v>
      </c>
    </row>
    <row r="13" spans="1:3" x14ac:dyDescent="0.25">
      <c r="A13" t="s">
        <v>12</v>
      </c>
      <c r="B13">
        <v>612</v>
      </c>
      <c r="C13" s="65">
        <f t="shared" si="1"/>
        <v>6.375</v>
      </c>
    </row>
    <row r="14" spans="1:3" x14ac:dyDescent="0.25">
      <c r="A14" t="s">
        <v>12</v>
      </c>
      <c r="B14">
        <v>609</v>
      </c>
      <c r="C14" s="65">
        <f t="shared" si="1"/>
        <v>6.34375</v>
      </c>
    </row>
    <row r="15" spans="1:3" x14ac:dyDescent="0.25">
      <c r="A15" t="s">
        <v>12</v>
      </c>
      <c r="B15">
        <v>596</v>
      </c>
      <c r="C15" s="65">
        <f t="shared" si="1"/>
        <v>6.208333333333333</v>
      </c>
    </row>
    <row r="16" spans="1:3" x14ac:dyDescent="0.25">
      <c r="A16" t="s">
        <v>12</v>
      </c>
      <c r="B16">
        <v>593</v>
      </c>
      <c r="C16" s="65">
        <f t="shared" si="1"/>
        <v>6.177083333333333</v>
      </c>
    </row>
    <row r="17" spans="1:3" x14ac:dyDescent="0.25">
      <c r="A17" t="s">
        <v>12</v>
      </c>
      <c r="B17">
        <v>572</v>
      </c>
      <c r="C17" s="65">
        <f t="shared" si="1"/>
        <v>5.958333333333333</v>
      </c>
    </row>
    <row r="18" spans="1:3" x14ac:dyDescent="0.25">
      <c r="A18" t="s">
        <v>12</v>
      </c>
      <c r="B18">
        <v>560</v>
      </c>
      <c r="C18" s="65">
        <f t="shared" si="1"/>
        <v>5.833333333333333</v>
      </c>
    </row>
    <row r="19" spans="1:3" x14ac:dyDescent="0.25">
      <c r="A19" t="s">
        <v>12</v>
      </c>
      <c r="B19">
        <v>550</v>
      </c>
      <c r="C19" s="65">
        <f t="shared" si="1"/>
        <v>5.729166666666667</v>
      </c>
    </row>
    <row r="20" spans="1:3" x14ac:dyDescent="0.25">
      <c r="A20" t="s">
        <v>12</v>
      </c>
      <c r="B20">
        <v>523</v>
      </c>
      <c r="C20" s="65">
        <f t="shared" si="1"/>
        <v>5.447916666666667</v>
      </c>
    </row>
    <row r="21" spans="1:3" x14ac:dyDescent="0.25">
      <c r="A21" t="s">
        <v>12</v>
      </c>
      <c r="B21">
        <v>519</v>
      </c>
      <c r="C21" s="65">
        <f t="shared" si="1"/>
        <v>5.40625</v>
      </c>
    </row>
    <row r="22" spans="1:3" x14ac:dyDescent="0.25">
      <c r="A22" t="s">
        <v>12</v>
      </c>
      <c r="B22">
        <v>506</v>
      </c>
      <c r="C22" s="65">
        <f t="shared" si="1"/>
        <v>5.270833333333333</v>
      </c>
    </row>
    <row r="23" spans="1:3" x14ac:dyDescent="0.25">
      <c r="A23" t="s">
        <v>12</v>
      </c>
      <c r="B23">
        <v>497</v>
      </c>
      <c r="C23" s="65">
        <f t="shared" si="1"/>
        <v>5.177083333333333</v>
      </c>
    </row>
    <row r="24" spans="1:3" x14ac:dyDescent="0.25">
      <c r="A24" t="s">
        <v>12</v>
      </c>
      <c r="B24">
        <v>492</v>
      </c>
      <c r="C24" s="65">
        <f t="shared" si="1"/>
        <v>5.125</v>
      </c>
    </row>
    <row r="25" spans="1:3" x14ac:dyDescent="0.25">
      <c r="A25" t="s">
        <v>12</v>
      </c>
      <c r="B25">
        <v>466</v>
      </c>
      <c r="C25" s="66">
        <f t="shared" si="1"/>
        <v>4.854166666666667</v>
      </c>
    </row>
    <row r="26" spans="1:3" x14ac:dyDescent="0.25">
      <c r="A26" t="s">
        <v>12</v>
      </c>
      <c r="B26">
        <v>407</v>
      </c>
      <c r="C26" s="66">
        <f t="shared" si="1"/>
        <v>4.239583333333333</v>
      </c>
    </row>
    <row r="27" spans="1:3" x14ac:dyDescent="0.25">
      <c r="A27" t="s">
        <v>12</v>
      </c>
      <c r="B27">
        <v>398</v>
      </c>
      <c r="C27" s="66">
        <f t="shared" si="1"/>
        <v>4.145833333333333</v>
      </c>
    </row>
    <row r="28" spans="1:3" x14ac:dyDescent="0.25">
      <c r="A28" t="s">
        <v>12</v>
      </c>
      <c r="B28">
        <v>303</v>
      </c>
      <c r="C28" s="66">
        <f t="shared" si="1"/>
        <v>3.15625</v>
      </c>
    </row>
    <row r="29" spans="1:3" x14ac:dyDescent="0.25">
      <c r="A29" t="s">
        <v>12</v>
      </c>
      <c r="B29">
        <v>31</v>
      </c>
      <c r="C29" s="66">
        <f t="shared" si="1"/>
        <v>0.32291666666666669</v>
      </c>
    </row>
    <row r="30" spans="1:3" x14ac:dyDescent="0.25">
      <c r="C30" s="66">
        <f t="shared" ref="C30:C95" si="2">B30/96</f>
        <v>0</v>
      </c>
    </row>
    <row r="31" spans="1:3" x14ac:dyDescent="0.25">
      <c r="A31" t="s">
        <v>8</v>
      </c>
      <c r="B31">
        <v>902</v>
      </c>
      <c r="C31" s="101">
        <f t="shared" si="2"/>
        <v>9.3958333333333339</v>
      </c>
    </row>
    <row r="32" spans="1:3" x14ac:dyDescent="0.25">
      <c r="A32" t="s">
        <v>8</v>
      </c>
      <c r="B32">
        <v>849</v>
      </c>
      <c r="C32" s="101">
        <f t="shared" si="2"/>
        <v>8.84375</v>
      </c>
    </row>
    <row r="33" spans="1:3" x14ac:dyDescent="0.25">
      <c r="A33" t="s">
        <v>8</v>
      </c>
      <c r="B33">
        <v>821</v>
      </c>
      <c r="C33" s="101">
        <f t="shared" si="2"/>
        <v>8.5520833333333339</v>
      </c>
    </row>
    <row r="34" spans="1:3" x14ac:dyDescent="0.25">
      <c r="A34" t="s">
        <v>8</v>
      </c>
      <c r="B34">
        <v>814</v>
      </c>
      <c r="C34" s="101">
        <f t="shared" si="2"/>
        <v>8.4791666666666661</v>
      </c>
    </row>
    <row r="35" spans="1:3" x14ac:dyDescent="0.25">
      <c r="A35" t="s">
        <v>8</v>
      </c>
      <c r="B35">
        <v>795</v>
      </c>
      <c r="C35" s="101">
        <f t="shared" si="2"/>
        <v>8.28125</v>
      </c>
    </row>
    <row r="36" spans="1:3" x14ac:dyDescent="0.25">
      <c r="A36" t="s">
        <v>8</v>
      </c>
      <c r="B36">
        <v>767</v>
      </c>
      <c r="C36" s="101">
        <f t="shared" si="2"/>
        <v>7.989583333333333</v>
      </c>
    </row>
    <row r="37" spans="1:3" x14ac:dyDescent="0.25">
      <c r="A37" t="s">
        <v>8</v>
      </c>
      <c r="B37">
        <v>745</v>
      </c>
      <c r="C37" s="101">
        <f t="shared" si="2"/>
        <v>7.760416666666667</v>
      </c>
    </row>
    <row r="38" spans="1:3" x14ac:dyDescent="0.25">
      <c r="A38" t="s">
        <v>8</v>
      </c>
      <c r="B38">
        <v>739</v>
      </c>
      <c r="C38" s="101">
        <f t="shared" si="2"/>
        <v>7.697916666666667</v>
      </c>
    </row>
    <row r="39" spans="1:3" x14ac:dyDescent="0.25">
      <c r="A39" t="s">
        <v>8</v>
      </c>
      <c r="B39">
        <v>724</v>
      </c>
      <c r="C39" s="101">
        <f t="shared" si="2"/>
        <v>7.541666666666667</v>
      </c>
    </row>
    <row r="40" spans="1:3" x14ac:dyDescent="0.25">
      <c r="A40" t="s">
        <v>8</v>
      </c>
      <c r="B40">
        <v>717</v>
      </c>
      <c r="C40" s="101">
        <f t="shared" si="2"/>
        <v>7.46875</v>
      </c>
    </row>
    <row r="41" spans="1:3" x14ac:dyDescent="0.25">
      <c r="A41" t="s">
        <v>8</v>
      </c>
      <c r="B41">
        <v>713</v>
      </c>
      <c r="C41" s="101">
        <f t="shared" si="2"/>
        <v>7.427083333333333</v>
      </c>
    </row>
    <row r="42" spans="1:3" x14ac:dyDescent="0.25">
      <c r="A42" t="s">
        <v>8</v>
      </c>
      <c r="B42">
        <v>706</v>
      </c>
      <c r="C42" s="101">
        <f t="shared" si="2"/>
        <v>7.354166666666667</v>
      </c>
    </row>
    <row r="43" spans="1:3" x14ac:dyDescent="0.25">
      <c r="A43" t="s">
        <v>8</v>
      </c>
      <c r="B43">
        <v>702</v>
      </c>
      <c r="C43" s="101">
        <f t="shared" si="2"/>
        <v>7.3125</v>
      </c>
    </row>
    <row r="44" spans="1:3" x14ac:dyDescent="0.25">
      <c r="A44" t="s">
        <v>8</v>
      </c>
      <c r="B44">
        <v>687</v>
      </c>
      <c r="C44" s="101">
        <f t="shared" si="2"/>
        <v>7.15625</v>
      </c>
    </row>
    <row r="45" spans="1:3" x14ac:dyDescent="0.25">
      <c r="A45" t="s">
        <v>8</v>
      </c>
      <c r="B45">
        <v>676</v>
      </c>
      <c r="C45" s="101">
        <f t="shared" si="2"/>
        <v>7.041666666666667</v>
      </c>
    </row>
    <row r="46" spans="1:3" x14ac:dyDescent="0.25">
      <c r="A46" t="s">
        <v>8</v>
      </c>
      <c r="B46">
        <v>670</v>
      </c>
      <c r="C46" s="101">
        <f t="shared" si="2"/>
        <v>6.979166666666667</v>
      </c>
    </row>
    <row r="47" spans="1:3" x14ac:dyDescent="0.25">
      <c r="A47" t="s">
        <v>8</v>
      </c>
      <c r="B47">
        <v>667</v>
      </c>
      <c r="C47" s="101">
        <f t="shared" si="2"/>
        <v>6.947916666666667</v>
      </c>
    </row>
    <row r="48" spans="1:3" x14ac:dyDescent="0.25">
      <c r="A48" t="s">
        <v>8</v>
      </c>
      <c r="B48">
        <v>666</v>
      </c>
      <c r="C48" s="101">
        <f t="shared" si="2"/>
        <v>6.9375</v>
      </c>
    </row>
    <row r="49" spans="1:3" x14ac:dyDescent="0.25">
      <c r="A49" t="s">
        <v>8</v>
      </c>
      <c r="B49">
        <v>664</v>
      </c>
      <c r="C49" s="101">
        <f t="shared" si="2"/>
        <v>6.916666666666667</v>
      </c>
    </row>
    <row r="50" spans="1:3" x14ac:dyDescent="0.25">
      <c r="A50" t="s">
        <v>8</v>
      </c>
      <c r="B50">
        <v>663</v>
      </c>
      <c r="C50" s="101">
        <f t="shared" si="2"/>
        <v>6.90625</v>
      </c>
    </row>
    <row r="51" spans="1:3" x14ac:dyDescent="0.25">
      <c r="A51" t="s">
        <v>8</v>
      </c>
      <c r="B51">
        <v>653</v>
      </c>
      <c r="C51" s="101">
        <f t="shared" si="2"/>
        <v>6.802083333333333</v>
      </c>
    </row>
    <row r="52" spans="1:3" x14ac:dyDescent="0.25">
      <c r="A52" t="s">
        <v>8</v>
      </c>
      <c r="B52">
        <v>651</v>
      </c>
      <c r="C52" s="101">
        <f t="shared" si="2"/>
        <v>6.78125</v>
      </c>
    </row>
    <row r="53" spans="1:3" x14ac:dyDescent="0.25">
      <c r="A53" t="s">
        <v>8</v>
      </c>
      <c r="B53">
        <v>651</v>
      </c>
      <c r="C53" s="101">
        <f t="shared" si="2"/>
        <v>6.78125</v>
      </c>
    </row>
    <row r="54" spans="1:3" x14ac:dyDescent="0.25">
      <c r="A54" t="s">
        <v>8</v>
      </c>
      <c r="B54">
        <v>622</v>
      </c>
      <c r="C54" s="101">
        <f t="shared" si="2"/>
        <v>6.479166666666667</v>
      </c>
    </row>
    <row r="55" spans="1:3" x14ac:dyDescent="0.25">
      <c r="A55" t="s">
        <v>8</v>
      </c>
      <c r="B55">
        <v>614</v>
      </c>
      <c r="C55" s="101">
        <f t="shared" si="2"/>
        <v>6.395833333333333</v>
      </c>
    </row>
    <row r="56" spans="1:3" x14ac:dyDescent="0.25">
      <c r="A56" t="s">
        <v>8</v>
      </c>
      <c r="B56">
        <v>593</v>
      </c>
      <c r="C56" s="101">
        <f t="shared" si="2"/>
        <v>6.177083333333333</v>
      </c>
    </row>
    <row r="57" spans="1:3" x14ac:dyDescent="0.25">
      <c r="A57" t="s">
        <v>8</v>
      </c>
      <c r="B57">
        <v>568</v>
      </c>
      <c r="C57" s="66">
        <f t="shared" si="2"/>
        <v>5.916666666666667</v>
      </c>
    </row>
    <row r="58" spans="1:3" x14ac:dyDescent="0.25">
      <c r="A58" t="s">
        <v>8</v>
      </c>
      <c r="B58">
        <v>534</v>
      </c>
      <c r="C58" s="66">
        <f t="shared" si="2"/>
        <v>5.5625</v>
      </c>
    </row>
    <row r="59" spans="1:3" x14ac:dyDescent="0.25">
      <c r="A59" t="s">
        <v>8</v>
      </c>
      <c r="B59">
        <v>505</v>
      </c>
      <c r="C59" s="66">
        <f t="shared" si="2"/>
        <v>5.260416666666667</v>
      </c>
    </row>
    <row r="60" spans="1:3" x14ac:dyDescent="0.25">
      <c r="A60" t="s">
        <v>8</v>
      </c>
      <c r="B60">
        <v>447</v>
      </c>
      <c r="C60" s="66">
        <f t="shared" si="2"/>
        <v>4.65625</v>
      </c>
    </row>
    <row r="62" spans="1:3" x14ac:dyDescent="0.25">
      <c r="A62" t="s">
        <v>14</v>
      </c>
      <c r="B62">
        <v>652</v>
      </c>
      <c r="C62" s="101">
        <f t="shared" si="2"/>
        <v>6.791666666666667</v>
      </c>
    </row>
    <row r="63" spans="1:3" x14ac:dyDescent="0.25">
      <c r="A63" t="s">
        <v>14</v>
      </c>
      <c r="B63">
        <v>553</v>
      </c>
      <c r="C63" s="101">
        <f t="shared" si="2"/>
        <v>5.760416666666667</v>
      </c>
    </row>
    <row r="64" spans="1:3" x14ac:dyDescent="0.25">
      <c r="A64" t="s">
        <v>14</v>
      </c>
      <c r="B64">
        <v>499</v>
      </c>
      <c r="C64" s="101">
        <f t="shared" si="2"/>
        <v>5.197916666666667</v>
      </c>
    </row>
    <row r="65" spans="1:3" x14ac:dyDescent="0.25">
      <c r="C65" s="101"/>
    </row>
    <row r="66" spans="1:3" x14ac:dyDescent="0.25">
      <c r="C66" s="101"/>
    </row>
    <row r="67" spans="1:3" x14ac:dyDescent="0.25">
      <c r="A67" t="s">
        <v>9</v>
      </c>
      <c r="B67">
        <v>822</v>
      </c>
      <c r="C67" s="101">
        <f t="shared" si="2"/>
        <v>8.5625</v>
      </c>
    </row>
    <row r="68" spans="1:3" x14ac:dyDescent="0.25">
      <c r="A68" t="s">
        <v>9</v>
      </c>
      <c r="B68">
        <v>809</v>
      </c>
      <c r="C68" s="101">
        <f t="shared" si="2"/>
        <v>8.4270833333333339</v>
      </c>
    </row>
    <row r="69" spans="1:3" x14ac:dyDescent="0.25">
      <c r="A69" t="s">
        <v>9</v>
      </c>
      <c r="B69">
        <v>757</v>
      </c>
      <c r="C69" s="101">
        <f t="shared" si="2"/>
        <v>7.885416666666667</v>
      </c>
    </row>
    <row r="70" spans="1:3" x14ac:dyDescent="0.25">
      <c r="A70" t="s">
        <v>9</v>
      </c>
      <c r="B70">
        <v>753</v>
      </c>
      <c r="C70" s="101">
        <f t="shared" si="2"/>
        <v>7.84375</v>
      </c>
    </row>
    <row r="71" spans="1:3" x14ac:dyDescent="0.25">
      <c r="A71" t="s">
        <v>9</v>
      </c>
      <c r="B71">
        <v>741</v>
      </c>
      <c r="C71" s="101">
        <f t="shared" si="2"/>
        <v>7.71875</v>
      </c>
    </row>
    <row r="72" spans="1:3" x14ac:dyDescent="0.25">
      <c r="A72" t="s">
        <v>9</v>
      </c>
      <c r="B72">
        <v>738</v>
      </c>
      <c r="C72" s="101">
        <f t="shared" si="2"/>
        <v>7.6875</v>
      </c>
    </row>
    <row r="73" spans="1:3" x14ac:dyDescent="0.25">
      <c r="A73" t="s">
        <v>9</v>
      </c>
      <c r="B73">
        <v>721</v>
      </c>
      <c r="C73" s="101">
        <f t="shared" si="2"/>
        <v>7.510416666666667</v>
      </c>
    </row>
    <row r="74" spans="1:3" x14ac:dyDescent="0.25">
      <c r="A74" t="s">
        <v>9</v>
      </c>
      <c r="B74">
        <v>703</v>
      </c>
      <c r="C74" s="101">
        <f t="shared" si="2"/>
        <v>7.322916666666667</v>
      </c>
    </row>
    <row r="75" spans="1:3" x14ac:dyDescent="0.25">
      <c r="A75" t="s">
        <v>9</v>
      </c>
      <c r="B75">
        <v>696</v>
      </c>
      <c r="C75" s="101">
        <f t="shared" si="2"/>
        <v>7.25</v>
      </c>
    </row>
    <row r="76" spans="1:3" x14ac:dyDescent="0.25">
      <c r="A76" t="s">
        <v>9</v>
      </c>
      <c r="B76">
        <v>696</v>
      </c>
      <c r="C76" s="101">
        <f t="shared" si="2"/>
        <v>7.25</v>
      </c>
    </row>
    <row r="77" spans="1:3" x14ac:dyDescent="0.25">
      <c r="A77" t="s">
        <v>9</v>
      </c>
      <c r="B77">
        <v>675</v>
      </c>
      <c r="C77" s="101">
        <f t="shared" si="2"/>
        <v>7.03125</v>
      </c>
    </row>
    <row r="78" spans="1:3" x14ac:dyDescent="0.25">
      <c r="A78" t="s">
        <v>9</v>
      </c>
      <c r="B78">
        <v>671</v>
      </c>
      <c r="C78" s="101">
        <f t="shared" si="2"/>
        <v>6.989583333333333</v>
      </c>
    </row>
    <row r="79" spans="1:3" x14ac:dyDescent="0.25">
      <c r="A79" t="s">
        <v>9</v>
      </c>
      <c r="B79">
        <v>568</v>
      </c>
      <c r="C79" s="66">
        <f t="shared" si="2"/>
        <v>5.916666666666667</v>
      </c>
    </row>
    <row r="80" spans="1:3" x14ac:dyDescent="0.25">
      <c r="A80" t="s">
        <v>9</v>
      </c>
      <c r="B80">
        <v>558</v>
      </c>
      <c r="C80" s="66">
        <f t="shared" si="2"/>
        <v>5.8125</v>
      </c>
    </row>
    <row r="81" spans="1:6" x14ac:dyDescent="0.25">
      <c r="A81" t="s">
        <v>9</v>
      </c>
      <c r="B81">
        <v>512</v>
      </c>
      <c r="C81" s="66">
        <f t="shared" si="2"/>
        <v>5.333333333333333</v>
      </c>
    </row>
    <row r="82" spans="1:6" x14ac:dyDescent="0.25">
      <c r="A82" t="s">
        <v>9</v>
      </c>
      <c r="B82">
        <v>264</v>
      </c>
      <c r="C82" s="66">
        <f t="shared" si="2"/>
        <v>2.75</v>
      </c>
    </row>
    <row r="83" spans="1:6" x14ac:dyDescent="0.25">
      <c r="E83" t="s">
        <v>910</v>
      </c>
    </row>
    <row r="84" spans="1:6" x14ac:dyDescent="0.25">
      <c r="A84" t="s">
        <v>587</v>
      </c>
      <c r="B84">
        <v>768</v>
      </c>
      <c r="C84" s="101">
        <f t="shared" si="2"/>
        <v>8</v>
      </c>
      <c r="E84">
        <v>822</v>
      </c>
      <c r="F84" s="101">
        <f t="shared" ref="F84:F88" si="3">E84/96</f>
        <v>8.5625</v>
      </c>
    </row>
    <row r="85" spans="1:6" x14ac:dyDescent="0.25">
      <c r="A85" t="s">
        <v>587</v>
      </c>
      <c r="B85">
        <v>722</v>
      </c>
      <c r="C85" s="101">
        <f t="shared" si="2"/>
        <v>7.520833333333333</v>
      </c>
      <c r="E85">
        <v>809</v>
      </c>
      <c r="F85" s="101">
        <f t="shared" si="3"/>
        <v>8.4270833333333339</v>
      </c>
    </row>
    <row r="86" spans="1:6" x14ac:dyDescent="0.25">
      <c r="A86" t="s">
        <v>587</v>
      </c>
      <c r="B86">
        <v>707</v>
      </c>
      <c r="C86" s="101">
        <f t="shared" si="2"/>
        <v>7.364583333333333</v>
      </c>
      <c r="E86">
        <v>753</v>
      </c>
      <c r="F86" s="101">
        <f t="shared" si="3"/>
        <v>7.84375</v>
      </c>
    </row>
    <row r="87" spans="1:6" x14ac:dyDescent="0.25">
      <c r="A87" t="s">
        <v>587</v>
      </c>
      <c r="B87">
        <v>646</v>
      </c>
      <c r="C87" s="101">
        <f t="shared" si="2"/>
        <v>6.729166666666667</v>
      </c>
      <c r="E87">
        <v>741</v>
      </c>
      <c r="F87" s="101">
        <f t="shared" si="3"/>
        <v>7.71875</v>
      </c>
    </row>
    <row r="88" spans="1:6" x14ac:dyDescent="0.25">
      <c r="A88" t="s">
        <v>587</v>
      </c>
      <c r="B88">
        <v>633</v>
      </c>
      <c r="C88" s="101">
        <f t="shared" si="2"/>
        <v>6.59375</v>
      </c>
      <c r="E88">
        <v>738</v>
      </c>
      <c r="F88" s="101">
        <f t="shared" si="3"/>
        <v>7.6875</v>
      </c>
    </row>
    <row r="89" spans="1:6" x14ac:dyDescent="0.25">
      <c r="A89" t="s">
        <v>587</v>
      </c>
      <c r="B89">
        <v>607</v>
      </c>
      <c r="C89" s="66">
        <f t="shared" si="2"/>
        <v>6.322916666666667</v>
      </c>
    </row>
    <row r="90" spans="1:6" x14ac:dyDescent="0.25">
      <c r="A90" t="s">
        <v>587</v>
      </c>
      <c r="B90">
        <v>599</v>
      </c>
      <c r="C90" s="66">
        <f t="shared" si="2"/>
        <v>6.239583333333333</v>
      </c>
    </row>
    <row r="91" spans="1:6" x14ac:dyDescent="0.25">
      <c r="A91" t="s">
        <v>587</v>
      </c>
      <c r="B91">
        <v>597</v>
      </c>
      <c r="C91" s="66">
        <f t="shared" si="2"/>
        <v>6.21875</v>
      </c>
    </row>
    <row r="92" spans="1:6" x14ac:dyDescent="0.25">
      <c r="A92" t="s">
        <v>587</v>
      </c>
      <c r="B92">
        <v>576</v>
      </c>
      <c r="C92" s="66">
        <f t="shared" si="2"/>
        <v>6</v>
      </c>
    </row>
    <row r="94" spans="1:6" x14ac:dyDescent="0.25">
      <c r="A94" t="s">
        <v>256</v>
      </c>
      <c r="B94">
        <v>945</v>
      </c>
      <c r="C94" s="101">
        <f t="shared" si="2"/>
        <v>9.84375</v>
      </c>
    </row>
    <row r="95" spans="1:6" x14ac:dyDescent="0.25">
      <c r="A95" t="s">
        <v>256</v>
      </c>
      <c r="B95">
        <v>871</v>
      </c>
      <c r="C95" s="101">
        <f t="shared" si="2"/>
        <v>9.0729166666666661</v>
      </c>
    </row>
    <row r="96" spans="1:6" x14ac:dyDescent="0.25">
      <c r="A96" t="s">
        <v>256</v>
      </c>
      <c r="B96">
        <v>859</v>
      </c>
      <c r="C96" s="101">
        <f t="shared" ref="C96:C144" si="4">B96/96</f>
        <v>8.9479166666666661</v>
      </c>
    </row>
    <row r="97" spans="1:3" x14ac:dyDescent="0.25">
      <c r="A97" t="s">
        <v>256</v>
      </c>
      <c r="B97">
        <v>841</v>
      </c>
      <c r="C97" s="101">
        <f t="shared" si="4"/>
        <v>8.7604166666666661</v>
      </c>
    </row>
    <row r="98" spans="1:3" x14ac:dyDescent="0.25">
      <c r="A98" t="s">
        <v>256</v>
      </c>
      <c r="B98">
        <v>834</v>
      </c>
      <c r="C98" s="101">
        <f t="shared" si="4"/>
        <v>8.6875</v>
      </c>
    </row>
    <row r="99" spans="1:3" x14ac:dyDescent="0.25">
      <c r="A99" t="s">
        <v>256</v>
      </c>
      <c r="B99">
        <v>817</v>
      </c>
      <c r="C99" s="101">
        <f t="shared" si="4"/>
        <v>8.5104166666666661</v>
      </c>
    </row>
    <row r="100" spans="1:3" x14ac:dyDescent="0.25">
      <c r="A100" t="s">
        <v>256</v>
      </c>
      <c r="B100">
        <v>775</v>
      </c>
      <c r="C100" s="101">
        <f t="shared" si="4"/>
        <v>8.0729166666666661</v>
      </c>
    </row>
    <row r="101" spans="1:3" x14ac:dyDescent="0.25">
      <c r="A101" t="s">
        <v>256</v>
      </c>
      <c r="B101">
        <v>771</v>
      </c>
      <c r="C101" s="101">
        <f t="shared" si="4"/>
        <v>8.03125</v>
      </c>
    </row>
    <row r="102" spans="1:3" x14ac:dyDescent="0.25">
      <c r="A102" t="s">
        <v>256</v>
      </c>
      <c r="B102">
        <v>688</v>
      </c>
      <c r="C102" s="66">
        <f t="shared" si="4"/>
        <v>7.166666666666667</v>
      </c>
    </row>
    <row r="103" spans="1:3" x14ac:dyDescent="0.25">
      <c r="A103" t="s">
        <v>256</v>
      </c>
      <c r="B103">
        <v>673</v>
      </c>
      <c r="C103" s="66">
        <f t="shared" si="4"/>
        <v>7.010416666666667</v>
      </c>
    </row>
    <row r="104" spans="1:3" x14ac:dyDescent="0.25">
      <c r="A104" t="s">
        <v>256</v>
      </c>
      <c r="B104">
        <v>561</v>
      </c>
      <c r="C104" s="66">
        <f t="shared" si="4"/>
        <v>5.84375</v>
      </c>
    </row>
    <row r="105" spans="1:3" x14ac:dyDescent="0.25">
      <c r="A105" t="s">
        <v>256</v>
      </c>
      <c r="B105">
        <v>360</v>
      </c>
      <c r="C105" s="66">
        <f t="shared" si="4"/>
        <v>3.75</v>
      </c>
    </row>
    <row r="107" spans="1:3" x14ac:dyDescent="0.25">
      <c r="A107" t="s">
        <v>3</v>
      </c>
      <c r="B107">
        <v>989</v>
      </c>
      <c r="C107" s="101">
        <f t="shared" si="4"/>
        <v>10.302083333333334</v>
      </c>
    </row>
    <row r="108" spans="1:3" x14ac:dyDescent="0.25">
      <c r="A108" t="s">
        <v>3</v>
      </c>
      <c r="B108">
        <v>975</v>
      </c>
      <c r="C108" s="101">
        <f t="shared" si="4"/>
        <v>10.15625</v>
      </c>
    </row>
    <row r="109" spans="1:3" x14ac:dyDescent="0.25">
      <c r="A109" t="s">
        <v>3</v>
      </c>
      <c r="B109">
        <v>970</v>
      </c>
      <c r="C109" s="101">
        <f t="shared" si="4"/>
        <v>10.104166666666666</v>
      </c>
    </row>
    <row r="110" spans="1:3" x14ac:dyDescent="0.25">
      <c r="A110" t="s">
        <v>3</v>
      </c>
      <c r="B110">
        <v>968</v>
      </c>
      <c r="C110" s="101">
        <f t="shared" si="4"/>
        <v>10.083333333333334</v>
      </c>
    </row>
    <row r="111" spans="1:3" x14ac:dyDescent="0.25">
      <c r="A111" t="s">
        <v>3</v>
      </c>
      <c r="B111">
        <v>953</v>
      </c>
      <c r="C111" s="101">
        <f t="shared" si="4"/>
        <v>9.9270833333333339</v>
      </c>
    </row>
    <row r="112" spans="1:3" x14ac:dyDescent="0.25">
      <c r="A112" t="s">
        <v>3</v>
      </c>
      <c r="B112">
        <v>952</v>
      </c>
      <c r="C112" s="101">
        <f t="shared" si="4"/>
        <v>9.9166666666666661</v>
      </c>
    </row>
    <row r="113" spans="1:3" x14ac:dyDescent="0.25">
      <c r="A113" t="s">
        <v>3</v>
      </c>
      <c r="B113">
        <v>946</v>
      </c>
      <c r="C113" s="101">
        <f t="shared" si="4"/>
        <v>9.8541666666666661</v>
      </c>
    </row>
    <row r="114" spans="1:3" x14ac:dyDescent="0.25">
      <c r="A114" t="s">
        <v>3</v>
      </c>
      <c r="B114">
        <v>941</v>
      </c>
      <c r="C114" s="101">
        <f t="shared" si="4"/>
        <v>9.8020833333333339</v>
      </c>
    </row>
    <row r="115" spans="1:3" x14ac:dyDescent="0.25">
      <c r="A115" t="s">
        <v>3</v>
      </c>
      <c r="B115">
        <v>938</v>
      </c>
      <c r="C115" s="101">
        <f t="shared" si="4"/>
        <v>9.7708333333333339</v>
      </c>
    </row>
    <row r="116" spans="1:3" x14ac:dyDescent="0.25">
      <c r="A116" t="s">
        <v>3</v>
      </c>
      <c r="B116">
        <v>935</v>
      </c>
      <c r="C116" s="101">
        <f t="shared" si="4"/>
        <v>9.7395833333333339</v>
      </c>
    </row>
    <row r="117" spans="1:3" x14ac:dyDescent="0.25">
      <c r="A117" t="s">
        <v>3</v>
      </c>
      <c r="B117">
        <v>933</v>
      </c>
      <c r="C117" s="101">
        <f t="shared" si="4"/>
        <v>9.71875</v>
      </c>
    </row>
    <row r="118" spans="1:3" x14ac:dyDescent="0.25">
      <c r="A118" t="s">
        <v>3</v>
      </c>
      <c r="B118">
        <v>921</v>
      </c>
      <c r="C118" s="101">
        <f t="shared" si="4"/>
        <v>9.59375</v>
      </c>
    </row>
    <row r="119" spans="1:3" x14ac:dyDescent="0.25">
      <c r="A119" t="s">
        <v>3</v>
      </c>
      <c r="B119">
        <v>917</v>
      </c>
      <c r="C119" s="101">
        <f t="shared" si="4"/>
        <v>9.5520833333333339</v>
      </c>
    </row>
    <row r="120" spans="1:3" x14ac:dyDescent="0.25">
      <c r="A120" t="s">
        <v>3</v>
      </c>
      <c r="B120">
        <v>916</v>
      </c>
      <c r="C120" s="101">
        <f t="shared" si="4"/>
        <v>9.5416666666666661</v>
      </c>
    </row>
    <row r="121" spans="1:3" x14ac:dyDescent="0.25">
      <c r="A121" t="s">
        <v>3</v>
      </c>
      <c r="B121">
        <v>911</v>
      </c>
      <c r="C121" s="101">
        <f t="shared" si="4"/>
        <v>9.4895833333333339</v>
      </c>
    </row>
    <row r="122" spans="1:3" x14ac:dyDescent="0.25">
      <c r="A122" t="s">
        <v>3</v>
      </c>
      <c r="B122">
        <v>908</v>
      </c>
      <c r="C122" s="101">
        <f t="shared" si="4"/>
        <v>9.4583333333333339</v>
      </c>
    </row>
    <row r="123" spans="1:3" x14ac:dyDescent="0.25">
      <c r="A123" t="s">
        <v>3</v>
      </c>
      <c r="B123">
        <v>908</v>
      </c>
      <c r="C123" s="101">
        <f t="shared" si="4"/>
        <v>9.4583333333333339</v>
      </c>
    </row>
    <row r="124" spans="1:3" x14ac:dyDescent="0.25">
      <c r="A124" t="s">
        <v>3</v>
      </c>
      <c r="B124">
        <v>896</v>
      </c>
      <c r="C124" s="101">
        <f t="shared" si="4"/>
        <v>9.3333333333333339</v>
      </c>
    </row>
    <row r="125" spans="1:3" x14ac:dyDescent="0.25">
      <c r="A125" t="s">
        <v>3</v>
      </c>
      <c r="B125">
        <v>888</v>
      </c>
      <c r="C125" s="101">
        <f t="shared" si="4"/>
        <v>9.25</v>
      </c>
    </row>
    <row r="126" spans="1:3" x14ac:dyDescent="0.25">
      <c r="A126" t="s">
        <v>3</v>
      </c>
      <c r="B126">
        <v>876</v>
      </c>
      <c r="C126" s="101">
        <f t="shared" si="4"/>
        <v>9.125</v>
      </c>
    </row>
    <row r="127" spans="1:3" x14ac:dyDescent="0.25">
      <c r="A127" t="s">
        <v>3</v>
      </c>
      <c r="B127">
        <v>865</v>
      </c>
      <c r="C127" s="101">
        <f t="shared" si="4"/>
        <v>9.0104166666666661</v>
      </c>
    </row>
    <row r="128" spans="1:3" x14ac:dyDescent="0.25">
      <c r="A128" t="s">
        <v>3</v>
      </c>
      <c r="B128">
        <v>864</v>
      </c>
      <c r="C128" s="101">
        <f t="shared" si="4"/>
        <v>9</v>
      </c>
    </row>
    <row r="129" spans="1:3" x14ac:dyDescent="0.25">
      <c r="A129" t="s">
        <v>3</v>
      </c>
      <c r="B129">
        <v>864</v>
      </c>
      <c r="C129" s="101">
        <f t="shared" si="4"/>
        <v>9</v>
      </c>
    </row>
    <row r="130" spans="1:3" x14ac:dyDescent="0.25">
      <c r="A130" t="s">
        <v>3</v>
      </c>
      <c r="B130">
        <v>857</v>
      </c>
      <c r="C130" s="101">
        <f t="shared" si="4"/>
        <v>8.9270833333333339</v>
      </c>
    </row>
    <row r="131" spans="1:3" x14ac:dyDescent="0.25">
      <c r="A131" t="s">
        <v>3</v>
      </c>
      <c r="B131">
        <v>856</v>
      </c>
      <c r="C131" s="101">
        <f t="shared" si="4"/>
        <v>8.9166666666666661</v>
      </c>
    </row>
    <row r="132" spans="1:3" x14ac:dyDescent="0.25">
      <c r="A132" t="s">
        <v>3</v>
      </c>
      <c r="B132">
        <v>850</v>
      </c>
      <c r="C132" s="101">
        <f t="shared" si="4"/>
        <v>8.8541666666666661</v>
      </c>
    </row>
    <row r="133" spans="1:3" x14ac:dyDescent="0.25">
      <c r="A133" t="s">
        <v>3</v>
      </c>
      <c r="B133">
        <v>839</v>
      </c>
      <c r="C133" s="101">
        <f t="shared" si="4"/>
        <v>8.7395833333333339</v>
      </c>
    </row>
    <row r="134" spans="1:3" x14ac:dyDescent="0.25">
      <c r="A134" t="s">
        <v>3</v>
      </c>
      <c r="B134">
        <v>838</v>
      </c>
      <c r="C134" s="101">
        <f t="shared" si="4"/>
        <v>8.7291666666666661</v>
      </c>
    </row>
    <row r="135" spans="1:3" x14ac:dyDescent="0.25">
      <c r="A135" t="s">
        <v>3</v>
      </c>
      <c r="B135">
        <v>829</v>
      </c>
      <c r="C135" s="101">
        <f t="shared" si="4"/>
        <v>8.6354166666666661</v>
      </c>
    </row>
    <row r="136" spans="1:3" x14ac:dyDescent="0.25">
      <c r="A136" t="s">
        <v>3</v>
      </c>
      <c r="B136">
        <v>805</v>
      </c>
      <c r="C136" s="101">
        <f t="shared" si="4"/>
        <v>8.3854166666666661</v>
      </c>
    </row>
    <row r="137" spans="1:3" x14ac:dyDescent="0.25">
      <c r="A137" t="s">
        <v>3</v>
      </c>
      <c r="B137">
        <v>777</v>
      </c>
      <c r="C137" s="101">
        <f t="shared" si="4"/>
        <v>8.09375</v>
      </c>
    </row>
    <row r="138" spans="1:3" x14ac:dyDescent="0.25">
      <c r="A138" t="s">
        <v>3</v>
      </c>
      <c r="B138">
        <v>771</v>
      </c>
      <c r="C138" s="101">
        <f t="shared" si="4"/>
        <v>8.03125</v>
      </c>
    </row>
    <row r="139" spans="1:3" x14ac:dyDescent="0.25">
      <c r="A139" t="s">
        <v>3</v>
      </c>
      <c r="B139">
        <v>757</v>
      </c>
      <c r="C139" s="101">
        <f t="shared" si="4"/>
        <v>7.885416666666667</v>
      </c>
    </row>
    <row r="140" spans="1:3" x14ac:dyDescent="0.25">
      <c r="A140" t="s">
        <v>3</v>
      </c>
      <c r="B140">
        <v>727</v>
      </c>
      <c r="C140" s="66">
        <f t="shared" si="4"/>
        <v>7.572916666666667</v>
      </c>
    </row>
    <row r="141" spans="1:3" x14ac:dyDescent="0.25">
      <c r="A141" t="s">
        <v>3</v>
      </c>
      <c r="B141">
        <v>717</v>
      </c>
      <c r="C141" s="66">
        <f t="shared" si="4"/>
        <v>7.46875</v>
      </c>
    </row>
    <row r="142" spans="1:3" x14ac:dyDescent="0.25">
      <c r="A142" t="s">
        <v>3</v>
      </c>
      <c r="B142">
        <v>657</v>
      </c>
      <c r="C142" s="66">
        <f t="shared" si="4"/>
        <v>6.84375</v>
      </c>
    </row>
    <row r="143" spans="1:3" x14ac:dyDescent="0.25">
      <c r="A143" t="s">
        <v>3</v>
      </c>
      <c r="B143">
        <v>621</v>
      </c>
      <c r="C143" s="66">
        <f t="shared" si="4"/>
        <v>6.46875</v>
      </c>
    </row>
    <row r="144" spans="1:3" x14ac:dyDescent="0.25">
      <c r="A144" t="s">
        <v>3</v>
      </c>
      <c r="B144">
        <v>426</v>
      </c>
      <c r="C144" s="66">
        <f t="shared" si="4"/>
        <v>4.4375</v>
      </c>
    </row>
    <row r="146" spans="1:6" x14ac:dyDescent="0.25">
      <c r="A146" t="s">
        <v>257</v>
      </c>
    </row>
    <row r="147" spans="1:6" x14ac:dyDescent="0.25">
      <c r="E147" t="s">
        <v>911</v>
      </c>
    </row>
    <row r="148" spans="1:6" x14ac:dyDescent="0.25">
      <c r="A148" t="s">
        <v>258</v>
      </c>
      <c r="B148">
        <v>921</v>
      </c>
      <c r="C148" s="101">
        <f t="shared" ref="C148:C183" si="5">B148/96</f>
        <v>9.59375</v>
      </c>
      <c r="E148">
        <v>941</v>
      </c>
      <c r="F148" s="101">
        <f t="shared" ref="F148:F153" si="6">E148/96</f>
        <v>9.8020833333333339</v>
      </c>
    </row>
    <row r="149" spans="1:6" x14ac:dyDescent="0.25">
      <c r="A149" t="s">
        <v>258</v>
      </c>
      <c r="B149">
        <v>904</v>
      </c>
      <c r="C149" s="101">
        <f t="shared" si="5"/>
        <v>9.4166666666666661</v>
      </c>
      <c r="E149">
        <v>935</v>
      </c>
      <c r="F149" s="101">
        <f t="shared" si="6"/>
        <v>9.7395833333333339</v>
      </c>
    </row>
    <row r="150" spans="1:6" x14ac:dyDescent="0.25">
      <c r="A150" t="s">
        <v>258</v>
      </c>
      <c r="B150">
        <v>898</v>
      </c>
      <c r="C150" s="101">
        <f t="shared" si="5"/>
        <v>9.3541666666666661</v>
      </c>
      <c r="E150">
        <v>933</v>
      </c>
      <c r="F150" s="101">
        <f t="shared" si="6"/>
        <v>9.71875</v>
      </c>
    </row>
    <row r="151" spans="1:6" x14ac:dyDescent="0.25">
      <c r="A151" t="s">
        <v>258</v>
      </c>
      <c r="B151">
        <v>858</v>
      </c>
      <c r="C151" s="101">
        <f t="shared" si="5"/>
        <v>8.9375</v>
      </c>
      <c r="E151">
        <v>908</v>
      </c>
      <c r="F151" s="101">
        <f t="shared" si="6"/>
        <v>9.4583333333333339</v>
      </c>
    </row>
    <row r="152" spans="1:6" x14ac:dyDescent="0.25">
      <c r="A152" t="s">
        <v>258</v>
      </c>
      <c r="B152">
        <v>852</v>
      </c>
      <c r="C152" s="101">
        <f t="shared" si="5"/>
        <v>8.875</v>
      </c>
      <c r="E152">
        <v>865</v>
      </c>
      <c r="F152" s="101">
        <f t="shared" si="6"/>
        <v>9.0104166666666661</v>
      </c>
    </row>
    <row r="153" spans="1:6" x14ac:dyDescent="0.25">
      <c r="A153" t="s">
        <v>258</v>
      </c>
      <c r="B153">
        <v>848</v>
      </c>
      <c r="C153" s="101">
        <f t="shared" si="5"/>
        <v>8.8333333333333339</v>
      </c>
      <c r="E153">
        <v>771</v>
      </c>
      <c r="F153" s="66">
        <f t="shared" si="6"/>
        <v>8.03125</v>
      </c>
    </row>
    <row r="154" spans="1:6" x14ac:dyDescent="0.25">
      <c r="A154" t="s">
        <v>258</v>
      </c>
      <c r="B154">
        <v>847</v>
      </c>
      <c r="C154" s="101">
        <f t="shared" si="5"/>
        <v>8.8229166666666661</v>
      </c>
    </row>
    <row r="155" spans="1:6" x14ac:dyDescent="0.25">
      <c r="A155" t="s">
        <v>258</v>
      </c>
      <c r="B155">
        <v>841</v>
      </c>
      <c r="C155" s="101">
        <f t="shared" si="5"/>
        <v>8.7604166666666661</v>
      </c>
    </row>
    <row r="156" spans="1:6" x14ac:dyDescent="0.25">
      <c r="A156" t="s">
        <v>258</v>
      </c>
      <c r="B156">
        <v>833</v>
      </c>
      <c r="C156" s="101">
        <f t="shared" si="5"/>
        <v>8.6770833333333339</v>
      </c>
    </row>
    <row r="157" spans="1:6" x14ac:dyDescent="0.25">
      <c r="A157" t="s">
        <v>258</v>
      </c>
      <c r="B157">
        <v>829</v>
      </c>
      <c r="C157" s="101">
        <f t="shared" si="5"/>
        <v>8.6354166666666661</v>
      </c>
    </row>
    <row r="158" spans="1:6" x14ac:dyDescent="0.25">
      <c r="A158" t="s">
        <v>258</v>
      </c>
      <c r="B158">
        <v>806</v>
      </c>
      <c r="C158" s="66">
        <f t="shared" si="5"/>
        <v>8.3958333333333339</v>
      </c>
    </row>
    <row r="159" spans="1:6" x14ac:dyDescent="0.25">
      <c r="A159" t="s">
        <v>258</v>
      </c>
      <c r="B159">
        <v>806</v>
      </c>
      <c r="C159" s="66">
        <f t="shared" si="5"/>
        <v>8.3958333333333339</v>
      </c>
    </row>
    <row r="160" spans="1:6" x14ac:dyDescent="0.25">
      <c r="A160" t="s">
        <v>258</v>
      </c>
      <c r="B160">
        <v>785</v>
      </c>
      <c r="C160" s="66">
        <f t="shared" si="5"/>
        <v>8.1770833333333339</v>
      </c>
    </row>
    <row r="161" spans="1:3" x14ac:dyDescent="0.25">
      <c r="A161" t="s">
        <v>258</v>
      </c>
      <c r="B161">
        <v>774</v>
      </c>
      <c r="C161" s="66">
        <f t="shared" si="5"/>
        <v>8.0625</v>
      </c>
    </row>
    <row r="163" spans="1:3" x14ac:dyDescent="0.25">
      <c r="A163" t="s">
        <v>259</v>
      </c>
      <c r="B163">
        <v>814</v>
      </c>
      <c r="C163" s="101">
        <f t="shared" si="5"/>
        <v>8.4791666666666661</v>
      </c>
    </row>
    <row r="165" spans="1:3" x14ac:dyDescent="0.25">
      <c r="A165" t="s">
        <v>260</v>
      </c>
      <c r="B165">
        <v>943</v>
      </c>
      <c r="C165" s="101">
        <f t="shared" si="5"/>
        <v>9.8229166666666661</v>
      </c>
    </row>
    <row r="166" spans="1:3" x14ac:dyDescent="0.25">
      <c r="A166" t="s">
        <v>260</v>
      </c>
      <c r="B166">
        <v>936</v>
      </c>
      <c r="C166" s="101">
        <f t="shared" si="5"/>
        <v>9.75</v>
      </c>
    </row>
    <row r="167" spans="1:3" x14ac:dyDescent="0.25">
      <c r="A167" t="s">
        <v>260</v>
      </c>
      <c r="B167">
        <v>933</v>
      </c>
      <c r="C167" s="101">
        <f t="shared" si="5"/>
        <v>9.71875</v>
      </c>
    </row>
    <row r="168" spans="1:3" x14ac:dyDescent="0.25">
      <c r="A168" t="s">
        <v>260</v>
      </c>
      <c r="B168">
        <v>921</v>
      </c>
      <c r="C168" s="101">
        <f t="shared" si="5"/>
        <v>9.59375</v>
      </c>
    </row>
    <row r="169" spans="1:3" x14ac:dyDescent="0.25">
      <c r="A169" t="s">
        <v>260</v>
      </c>
      <c r="B169">
        <v>917</v>
      </c>
      <c r="C169" s="101">
        <f t="shared" si="5"/>
        <v>9.5520833333333339</v>
      </c>
    </row>
    <row r="170" spans="1:3" x14ac:dyDescent="0.25">
      <c r="A170" t="s">
        <v>260</v>
      </c>
      <c r="B170">
        <v>904</v>
      </c>
      <c r="C170" s="101">
        <f t="shared" si="5"/>
        <v>9.4166666666666661</v>
      </c>
    </row>
    <row r="171" spans="1:3" x14ac:dyDescent="0.25">
      <c r="A171" t="s">
        <v>260</v>
      </c>
      <c r="B171">
        <v>891</v>
      </c>
      <c r="C171" s="101">
        <f t="shared" si="5"/>
        <v>9.28125</v>
      </c>
    </row>
    <row r="172" spans="1:3" x14ac:dyDescent="0.25">
      <c r="A172" t="s">
        <v>260</v>
      </c>
      <c r="B172">
        <v>835</v>
      </c>
      <c r="C172" s="101">
        <f t="shared" si="5"/>
        <v>8.6979166666666661</v>
      </c>
    </row>
    <row r="173" spans="1:3" x14ac:dyDescent="0.25">
      <c r="A173" t="s">
        <v>260</v>
      </c>
      <c r="B173">
        <v>832</v>
      </c>
      <c r="C173" s="101">
        <f t="shared" si="5"/>
        <v>8.6666666666666661</v>
      </c>
    </row>
    <row r="174" spans="1:3" x14ac:dyDescent="0.25">
      <c r="A174" t="s">
        <v>260</v>
      </c>
      <c r="B174">
        <v>787</v>
      </c>
      <c r="C174" s="101">
        <f t="shared" si="5"/>
        <v>8.1979166666666661</v>
      </c>
    </row>
    <row r="175" spans="1:3" x14ac:dyDescent="0.25">
      <c r="A175" t="s">
        <v>260</v>
      </c>
      <c r="B175">
        <v>780</v>
      </c>
      <c r="C175" s="66">
        <f t="shared" si="5"/>
        <v>8.125</v>
      </c>
    </row>
    <row r="176" spans="1:3" x14ac:dyDescent="0.25">
      <c r="A176" t="s">
        <v>260</v>
      </c>
      <c r="B176">
        <v>772</v>
      </c>
      <c r="C176" s="66">
        <f t="shared" si="5"/>
        <v>8.0416666666666661</v>
      </c>
    </row>
    <row r="177" spans="1:3" x14ac:dyDescent="0.25">
      <c r="A177" t="s">
        <v>260</v>
      </c>
      <c r="B177">
        <v>749</v>
      </c>
      <c r="C177" s="66">
        <f t="shared" si="5"/>
        <v>7.802083333333333</v>
      </c>
    </row>
    <row r="178" spans="1:3" x14ac:dyDescent="0.25">
      <c r="A178" t="s">
        <v>260</v>
      </c>
      <c r="B178">
        <v>690</v>
      </c>
      <c r="C178" s="66">
        <f t="shared" si="5"/>
        <v>7.1875</v>
      </c>
    </row>
    <row r="180" spans="1:3" x14ac:dyDescent="0.25">
      <c r="A180" t="s">
        <v>858</v>
      </c>
      <c r="B180">
        <v>555</v>
      </c>
      <c r="C180" s="101">
        <f t="shared" si="5"/>
        <v>5.78125</v>
      </c>
    </row>
    <row r="181" spans="1:3" x14ac:dyDescent="0.25">
      <c r="A181" t="s">
        <v>858</v>
      </c>
      <c r="B181">
        <v>465</v>
      </c>
      <c r="C181" s="101">
        <f t="shared" si="5"/>
        <v>4.84375</v>
      </c>
    </row>
    <row r="182" spans="1:3" x14ac:dyDescent="0.25">
      <c r="A182" t="s">
        <v>858</v>
      </c>
      <c r="B182">
        <v>302</v>
      </c>
      <c r="C182" s="66">
        <f t="shared" si="5"/>
        <v>3.1458333333333335</v>
      </c>
    </row>
    <row r="183" spans="1:3" x14ac:dyDescent="0.25">
      <c r="A183" t="s">
        <v>858</v>
      </c>
      <c r="B183">
        <v>259</v>
      </c>
      <c r="C183" s="66">
        <f t="shared" si="5"/>
        <v>2.6979166666666665</v>
      </c>
    </row>
    <row r="185" spans="1:3" x14ac:dyDescent="0.25">
      <c r="A185" t="s">
        <v>585</v>
      </c>
      <c r="B185">
        <v>747</v>
      </c>
      <c r="C185" s="65">
        <f t="shared" si="0"/>
        <v>7.78125</v>
      </c>
    </row>
    <row r="186" spans="1:3" x14ac:dyDescent="0.25">
      <c r="A186" t="s">
        <v>585</v>
      </c>
      <c r="B186">
        <v>738</v>
      </c>
      <c r="C186" s="65">
        <f t="shared" si="0"/>
        <v>7.6875</v>
      </c>
    </row>
    <row r="187" spans="1:3" x14ac:dyDescent="0.25">
      <c r="A187" t="s">
        <v>585</v>
      </c>
      <c r="B187">
        <v>726</v>
      </c>
      <c r="C187" s="65">
        <f t="shared" si="0"/>
        <v>7.5625</v>
      </c>
    </row>
    <row r="188" spans="1:3" x14ac:dyDescent="0.25">
      <c r="A188" t="s">
        <v>585</v>
      </c>
      <c r="B188">
        <v>719</v>
      </c>
      <c r="C188" s="65">
        <f t="shared" si="0"/>
        <v>7.489583333333333</v>
      </c>
    </row>
    <row r="189" spans="1:3" x14ac:dyDescent="0.25">
      <c r="A189" t="s">
        <v>585</v>
      </c>
      <c r="B189">
        <v>709</v>
      </c>
      <c r="C189" s="65">
        <f t="shared" si="0"/>
        <v>7.385416666666667</v>
      </c>
    </row>
    <row r="190" spans="1:3" x14ac:dyDescent="0.25">
      <c r="A190" t="s">
        <v>585</v>
      </c>
      <c r="B190">
        <v>696</v>
      </c>
      <c r="C190" s="65">
        <f t="shared" si="0"/>
        <v>7.25</v>
      </c>
    </row>
    <row r="191" spans="1:3" x14ac:dyDescent="0.25">
      <c r="A191" t="s">
        <v>585</v>
      </c>
      <c r="B191">
        <v>691</v>
      </c>
      <c r="C191" s="65">
        <f t="shared" si="0"/>
        <v>7.197916666666667</v>
      </c>
    </row>
    <row r="192" spans="1:3" x14ac:dyDescent="0.25">
      <c r="A192" t="s">
        <v>585</v>
      </c>
      <c r="B192">
        <v>691</v>
      </c>
      <c r="C192" s="65">
        <f t="shared" si="0"/>
        <v>7.197916666666667</v>
      </c>
    </row>
    <row r="193" spans="1:3" x14ac:dyDescent="0.25">
      <c r="A193" t="s">
        <v>585</v>
      </c>
      <c r="B193">
        <v>680</v>
      </c>
      <c r="C193" s="65">
        <f t="shared" si="0"/>
        <v>7.083333333333333</v>
      </c>
    </row>
    <row r="194" spans="1:3" x14ac:dyDescent="0.25">
      <c r="A194" t="s">
        <v>585</v>
      </c>
      <c r="B194">
        <v>654</v>
      </c>
      <c r="C194" s="65">
        <f t="shared" si="0"/>
        <v>6.8125</v>
      </c>
    </row>
    <row r="195" spans="1:3" x14ac:dyDescent="0.25">
      <c r="A195" t="s">
        <v>585</v>
      </c>
      <c r="B195">
        <v>636</v>
      </c>
      <c r="C195" s="65">
        <f t="shared" si="0"/>
        <v>6.625</v>
      </c>
    </row>
    <row r="196" spans="1:3" x14ac:dyDescent="0.25">
      <c r="A196" t="s">
        <v>585</v>
      </c>
      <c r="B196">
        <v>624</v>
      </c>
      <c r="C196" s="65">
        <f t="shared" si="0"/>
        <v>6.5</v>
      </c>
    </row>
    <row r="197" spans="1:3" x14ac:dyDescent="0.25">
      <c r="A197" t="s">
        <v>585</v>
      </c>
      <c r="B197">
        <v>608</v>
      </c>
      <c r="C197" s="65">
        <f t="shared" si="0"/>
        <v>6.333333333333333</v>
      </c>
    </row>
    <row r="198" spans="1:3" x14ac:dyDescent="0.25">
      <c r="A198" t="s">
        <v>585</v>
      </c>
      <c r="B198">
        <v>560</v>
      </c>
      <c r="C198" s="65">
        <f t="shared" si="0"/>
        <v>5.833333333333333</v>
      </c>
    </row>
    <row r="199" spans="1:3" x14ac:dyDescent="0.25">
      <c r="A199" t="s">
        <v>585</v>
      </c>
      <c r="B199">
        <v>532</v>
      </c>
      <c r="C199" s="65">
        <f t="shared" si="0"/>
        <v>5.541666666666667</v>
      </c>
    </row>
    <row r="200" spans="1:3" x14ac:dyDescent="0.25">
      <c r="A200" t="s">
        <v>585</v>
      </c>
      <c r="B200">
        <v>525</v>
      </c>
      <c r="C200" s="65">
        <f t="shared" si="0"/>
        <v>5.46875</v>
      </c>
    </row>
    <row r="201" spans="1:3" x14ac:dyDescent="0.25">
      <c r="A201" t="s">
        <v>585</v>
      </c>
      <c r="B201">
        <v>477</v>
      </c>
      <c r="C201" s="66">
        <f t="shared" si="0"/>
        <v>4.96875</v>
      </c>
    </row>
    <row r="202" spans="1:3" x14ac:dyDescent="0.25">
      <c r="A202" t="s">
        <v>585</v>
      </c>
      <c r="B202">
        <v>463</v>
      </c>
      <c r="C202" s="66">
        <f t="shared" si="0"/>
        <v>4.822916666666667</v>
      </c>
    </row>
    <row r="203" spans="1:3" x14ac:dyDescent="0.25">
      <c r="A203" t="s">
        <v>585</v>
      </c>
      <c r="B203">
        <v>392</v>
      </c>
      <c r="C203" s="66">
        <f t="shared" si="0"/>
        <v>4.083333333333333</v>
      </c>
    </row>
    <row r="204" spans="1:3" x14ac:dyDescent="0.25">
      <c r="A204" t="s">
        <v>585</v>
      </c>
      <c r="B204">
        <v>378</v>
      </c>
      <c r="C204" s="66">
        <f t="shared" si="0"/>
        <v>3.9375</v>
      </c>
    </row>
    <row r="205" spans="1:3" x14ac:dyDescent="0.25">
      <c r="C205" s="65"/>
    </row>
    <row r="206" spans="1:3" x14ac:dyDescent="0.25">
      <c r="A206" t="s">
        <v>586</v>
      </c>
      <c r="B206">
        <v>653</v>
      </c>
      <c r="C206" s="65">
        <f t="shared" si="0"/>
        <v>6.802083333333333</v>
      </c>
    </row>
    <row r="207" spans="1:3" x14ac:dyDescent="0.25">
      <c r="A207" t="s">
        <v>586</v>
      </c>
      <c r="B207">
        <v>550</v>
      </c>
      <c r="C207" s="65">
        <f t="shared" si="0"/>
        <v>5.729166666666667</v>
      </c>
    </row>
    <row r="208" spans="1:3" x14ac:dyDescent="0.25">
      <c r="A208" t="s">
        <v>586</v>
      </c>
      <c r="B208">
        <v>503</v>
      </c>
      <c r="C208" s="66">
        <f t="shared" si="0"/>
        <v>5.239583333333333</v>
      </c>
    </row>
    <row r="209" spans="1:3" x14ac:dyDescent="0.25">
      <c r="A209" t="s">
        <v>586</v>
      </c>
      <c r="B209">
        <v>438</v>
      </c>
      <c r="C209" s="66">
        <f t="shared" si="0"/>
        <v>4.5625</v>
      </c>
    </row>
    <row r="210" spans="1:3" x14ac:dyDescent="0.25">
      <c r="C210" s="65"/>
    </row>
    <row r="211" spans="1:3" x14ac:dyDescent="0.25">
      <c r="A211" t="s">
        <v>859</v>
      </c>
      <c r="B211">
        <v>603</v>
      </c>
      <c r="C211" s="65">
        <f t="shared" si="0"/>
        <v>6.28125</v>
      </c>
    </row>
    <row r="212" spans="1:3" x14ac:dyDescent="0.25">
      <c r="A212" t="s">
        <v>859</v>
      </c>
      <c r="B212">
        <v>576</v>
      </c>
      <c r="C212" s="65">
        <f t="shared" si="0"/>
        <v>6</v>
      </c>
    </row>
    <row r="213" spans="1:3" x14ac:dyDescent="0.25">
      <c r="A213" t="s">
        <v>859</v>
      </c>
      <c r="B213">
        <v>440</v>
      </c>
      <c r="C213" s="66">
        <f t="shared" si="0"/>
        <v>4.583333333333333</v>
      </c>
    </row>
    <row r="214" spans="1:3" x14ac:dyDescent="0.25">
      <c r="A214" t="s">
        <v>859</v>
      </c>
      <c r="B214">
        <v>264</v>
      </c>
      <c r="C214" s="66">
        <f t="shared" si="0"/>
        <v>2.75</v>
      </c>
    </row>
    <row r="215" spans="1:3" x14ac:dyDescent="0.25">
      <c r="C215" s="65"/>
    </row>
    <row r="216" spans="1:3" x14ac:dyDescent="0.25">
      <c r="A216" t="s">
        <v>13</v>
      </c>
      <c r="B216">
        <v>613</v>
      </c>
      <c r="C216" s="65">
        <f t="shared" si="0"/>
        <v>6.385416666666667</v>
      </c>
    </row>
    <row r="217" spans="1:3" x14ac:dyDescent="0.25">
      <c r="A217" t="s">
        <v>13</v>
      </c>
      <c r="B217">
        <v>486</v>
      </c>
      <c r="C217" s="65">
        <f t="shared" si="0"/>
        <v>5.0625</v>
      </c>
    </row>
    <row r="218" spans="1:3" x14ac:dyDescent="0.25">
      <c r="A218" t="s">
        <v>13</v>
      </c>
      <c r="B218">
        <v>418</v>
      </c>
      <c r="C218" s="65">
        <f t="shared" si="0"/>
        <v>4.354166666666667</v>
      </c>
    </row>
    <row r="219" spans="1:3" x14ac:dyDescent="0.25">
      <c r="A219" t="s">
        <v>13</v>
      </c>
      <c r="B219">
        <v>406</v>
      </c>
      <c r="C219" s="65">
        <f t="shared" si="0"/>
        <v>4.229166666666667</v>
      </c>
    </row>
    <row r="220" spans="1:3" x14ac:dyDescent="0.25">
      <c r="A220" t="s">
        <v>13</v>
      </c>
      <c r="B220">
        <v>401</v>
      </c>
      <c r="C220" s="65">
        <f t="shared" si="0"/>
        <v>4.177083333333333</v>
      </c>
    </row>
    <row r="221" spans="1:3" x14ac:dyDescent="0.25">
      <c r="A221" t="s">
        <v>13</v>
      </c>
      <c r="B221">
        <v>367</v>
      </c>
      <c r="C221" s="65">
        <f t="shared" si="0"/>
        <v>3.8229166666666665</v>
      </c>
    </row>
    <row r="222" spans="1:3" x14ac:dyDescent="0.25">
      <c r="A222" t="s">
        <v>13</v>
      </c>
      <c r="B222">
        <v>349</v>
      </c>
      <c r="C222" s="65">
        <f t="shared" si="0"/>
        <v>3.6354166666666665</v>
      </c>
    </row>
    <row r="223" spans="1:3" x14ac:dyDescent="0.25">
      <c r="A223" t="s">
        <v>13</v>
      </c>
      <c r="B223">
        <v>346</v>
      </c>
      <c r="C223" s="66">
        <f t="shared" si="0"/>
        <v>3.6041666666666665</v>
      </c>
    </row>
    <row r="224" spans="1:3" x14ac:dyDescent="0.25">
      <c r="A224" t="s">
        <v>13</v>
      </c>
      <c r="B224">
        <v>330</v>
      </c>
      <c r="C224" s="66">
        <f t="shared" si="0"/>
        <v>3.4375</v>
      </c>
    </row>
    <row r="225" spans="1:3" x14ac:dyDescent="0.25">
      <c r="A225" t="s">
        <v>13</v>
      </c>
      <c r="B225">
        <v>316</v>
      </c>
      <c r="C225" s="66">
        <f t="shared" si="0"/>
        <v>3.2916666666666665</v>
      </c>
    </row>
    <row r="226" spans="1:3" x14ac:dyDescent="0.25">
      <c r="A226" t="s">
        <v>13</v>
      </c>
      <c r="B226">
        <v>292</v>
      </c>
      <c r="C226" s="66">
        <f t="shared" si="0"/>
        <v>3.0416666666666665</v>
      </c>
    </row>
    <row r="227" spans="1:3" x14ac:dyDescent="0.25">
      <c r="C227" s="65"/>
    </row>
    <row r="228" spans="1:3" x14ac:dyDescent="0.25">
      <c r="A228" t="s">
        <v>11</v>
      </c>
      <c r="B228">
        <v>751</v>
      </c>
      <c r="C228" s="65">
        <f t="shared" si="0"/>
        <v>7.822916666666667</v>
      </c>
    </row>
    <row r="229" spans="1:3" x14ac:dyDescent="0.25">
      <c r="A229" t="s">
        <v>11</v>
      </c>
      <c r="B229">
        <v>659</v>
      </c>
      <c r="C229" s="65">
        <f t="shared" si="0"/>
        <v>6.864583333333333</v>
      </c>
    </row>
    <row r="230" spans="1:3" x14ac:dyDescent="0.25">
      <c r="A230" t="s">
        <v>11</v>
      </c>
      <c r="B230">
        <v>650</v>
      </c>
      <c r="C230" s="65">
        <f t="shared" si="0"/>
        <v>6.770833333333333</v>
      </c>
    </row>
    <row r="231" spans="1:3" x14ac:dyDescent="0.25">
      <c r="A231" t="s">
        <v>11</v>
      </c>
      <c r="B231">
        <v>640</v>
      </c>
      <c r="C231" s="65">
        <f t="shared" si="0"/>
        <v>6.666666666666667</v>
      </c>
    </row>
    <row r="232" spans="1:3" x14ac:dyDescent="0.25">
      <c r="A232" t="s">
        <v>11</v>
      </c>
      <c r="B232">
        <v>639</v>
      </c>
      <c r="C232" s="65">
        <f t="shared" si="0"/>
        <v>6.65625</v>
      </c>
    </row>
    <row r="233" spans="1:3" x14ac:dyDescent="0.25">
      <c r="A233" t="s">
        <v>11</v>
      </c>
      <c r="B233">
        <v>636</v>
      </c>
      <c r="C233" s="65">
        <f t="shared" si="0"/>
        <v>6.625</v>
      </c>
    </row>
    <row r="234" spans="1:3" x14ac:dyDescent="0.25">
      <c r="A234" t="s">
        <v>11</v>
      </c>
      <c r="B234">
        <v>623</v>
      </c>
      <c r="C234" s="65">
        <f t="shared" si="0"/>
        <v>6.489583333333333</v>
      </c>
    </row>
    <row r="235" spans="1:3" x14ac:dyDescent="0.25">
      <c r="A235" t="s">
        <v>11</v>
      </c>
      <c r="B235">
        <v>617</v>
      </c>
      <c r="C235" s="65">
        <f t="shared" si="0"/>
        <v>6.427083333333333</v>
      </c>
    </row>
    <row r="236" spans="1:3" x14ac:dyDescent="0.25">
      <c r="A236" t="s">
        <v>11</v>
      </c>
      <c r="B236">
        <v>609</v>
      </c>
      <c r="C236" s="65">
        <f t="shared" si="0"/>
        <v>6.34375</v>
      </c>
    </row>
    <row r="237" spans="1:3" x14ac:dyDescent="0.25">
      <c r="A237" t="s">
        <v>11</v>
      </c>
      <c r="B237">
        <v>605</v>
      </c>
      <c r="C237" s="65">
        <f t="shared" si="0"/>
        <v>6.302083333333333</v>
      </c>
    </row>
    <row r="238" spans="1:3" x14ac:dyDescent="0.25">
      <c r="A238" t="s">
        <v>11</v>
      </c>
      <c r="B238">
        <v>599</v>
      </c>
      <c r="C238" s="65">
        <f t="shared" si="0"/>
        <v>6.239583333333333</v>
      </c>
    </row>
    <row r="239" spans="1:3" x14ac:dyDescent="0.25">
      <c r="A239" t="s">
        <v>11</v>
      </c>
      <c r="B239">
        <v>589</v>
      </c>
      <c r="C239" s="65">
        <f t="shared" si="0"/>
        <v>6.135416666666667</v>
      </c>
    </row>
    <row r="240" spans="1:3" x14ac:dyDescent="0.25">
      <c r="A240" t="s">
        <v>11</v>
      </c>
      <c r="B240">
        <v>579</v>
      </c>
      <c r="C240" s="65">
        <f t="shared" si="0"/>
        <v>6.03125</v>
      </c>
    </row>
    <row r="241" spans="1:3" x14ac:dyDescent="0.25">
      <c r="A241" t="s">
        <v>11</v>
      </c>
      <c r="B241">
        <v>576</v>
      </c>
      <c r="C241" s="65">
        <f t="shared" si="0"/>
        <v>6</v>
      </c>
    </row>
    <row r="242" spans="1:3" x14ac:dyDescent="0.25">
      <c r="A242" t="s">
        <v>11</v>
      </c>
      <c r="B242">
        <v>568</v>
      </c>
      <c r="C242" s="65">
        <f t="shared" si="0"/>
        <v>5.916666666666667</v>
      </c>
    </row>
    <row r="243" spans="1:3" x14ac:dyDescent="0.25">
      <c r="A243" t="s">
        <v>11</v>
      </c>
      <c r="B243">
        <v>568</v>
      </c>
      <c r="C243" s="65">
        <f t="shared" si="0"/>
        <v>5.916666666666667</v>
      </c>
    </row>
    <row r="244" spans="1:3" x14ac:dyDescent="0.25">
      <c r="A244" t="s">
        <v>11</v>
      </c>
      <c r="B244">
        <v>564</v>
      </c>
      <c r="C244" s="65">
        <f t="shared" si="0"/>
        <v>5.875</v>
      </c>
    </row>
    <row r="245" spans="1:3" x14ac:dyDescent="0.25">
      <c r="A245" t="s">
        <v>11</v>
      </c>
      <c r="B245">
        <v>561</v>
      </c>
      <c r="C245" s="65">
        <f t="shared" si="0"/>
        <v>5.84375</v>
      </c>
    </row>
    <row r="246" spans="1:3" x14ac:dyDescent="0.25">
      <c r="A246" t="s">
        <v>11</v>
      </c>
      <c r="B246">
        <v>558</v>
      </c>
      <c r="C246" s="65">
        <f t="shared" si="0"/>
        <v>5.8125</v>
      </c>
    </row>
    <row r="247" spans="1:3" x14ac:dyDescent="0.25">
      <c r="A247" t="s">
        <v>11</v>
      </c>
      <c r="B247">
        <v>558</v>
      </c>
      <c r="C247" s="65">
        <f t="shared" si="0"/>
        <v>5.8125</v>
      </c>
    </row>
    <row r="248" spans="1:3" x14ac:dyDescent="0.25">
      <c r="A248" t="s">
        <v>11</v>
      </c>
      <c r="B248">
        <v>556</v>
      </c>
      <c r="C248" s="65">
        <f t="shared" si="0"/>
        <v>5.791666666666667</v>
      </c>
    </row>
    <row r="249" spans="1:3" x14ac:dyDescent="0.25">
      <c r="A249" t="s">
        <v>11</v>
      </c>
      <c r="B249">
        <v>552</v>
      </c>
      <c r="C249" s="65">
        <f t="shared" si="0"/>
        <v>5.75</v>
      </c>
    </row>
    <row r="250" spans="1:3" x14ac:dyDescent="0.25">
      <c r="A250" t="s">
        <v>11</v>
      </c>
      <c r="B250">
        <v>551</v>
      </c>
      <c r="C250" s="65">
        <f t="shared" si="0"/>
        <v>5.739583333333333</v>
      </c>
    </row>
    <row r="251" spans="1:3" x14ac:dyDescent="0.25">
      <c r="A251" t="s">
        <v>11</v>
      </c>
      <c r="B251">
        <v>550</v>
      </c>
      <c r="C251" s="65">
        <f t="shared" si="0"/>
        <v>5.729166666666667</v>
      </c>
    </row>
    <row r="252" spans="1:3" x14ac:dyDescent="0.25">
      <c r="A252" t="s">
        <v>11</v>
      </c>
      <c r="B252">
        <v>550</v>
      </c>
      <c r="C252" s="65">
        <f t="shared" si="0"/>
        <v>5.729166666666667</v>
      </c>
    </row>
    <row r="253" spans="1:3" x14ac:dyDescent="0.25">
      <c r="A253" t="s">
        <v>11</v>
      </c>
      <c r="B253">
        <v>550</v>
      </c>
      <c r="C253" s="65">
        <f t="shared" si="0"/>
        <v>5.729166666666667</v>
      </c>
    </row>
    <row r="254" spans="1:3" x14ac:dyDescent="0.25">
      <c r="A254" t="s">
        <v>11</v>
      </c>
      <c r="B254">
        <v>538</v>
      </c>
      <c r="C254" s="65">
        <f t="shared" si="0"/>
        <v>5.604166666666667</v>
      </c>
    </row>
    <row r="255" spans="1:3" x14ac:dyDescent="0.25">
      <c r="A255" t="s">
        <v>11</v>
      </c>
      <c r="B255">
        <v>534</v>
      </c>
      <c r="C255" s="65">
        <f t="shared" si="0"/>
        <v>5.5625</v>
      </c>
    </row>
    <row r="256" spans="1:3" x14ac:dyDescent="0.25">
      <c r="A256" t="s">
        <v>11</v>
      </c>
      <c r="B256">
        <v>533</v>
      </c>
      <c r="C256" s="65">
        <f t="shared" si="0"/>
        <v>5.552083333333333</v>
      </c>
    </row>
    <row r="257" spans="1:3" x14ac:dyDescent="0.25">
      <c r="A257" t="s">
        <v>11</v>
      </c>
      <c r="B257">
        <v>531</v>
      </c>
      <c r="C257" s="65">
        <f t="shared" si="0"/>
        <v>5.53125</v>
      </c>
    </row>
    <row r="258" spans="1:3" x14ac:dyDescent="0.25">
      <c r="A258" t="s">
        <v>11</v>
      </c>
      <c r="B258">
        <v>529</v>
      </c>
      <c r="C258" s="65">
        <f t="shared" si="0"/>
        <v>5.510416666666667</v>
      </c>
    </row>
    <row r="259" spans="1:3" x14ac:dyDescent="0.25">
      <c r="A259" t="s">
        <v>11</v>
      </c>
      <c r="B259">
        <v>527</v>
      </c>
      <c r="C259" s="65">
        <f t="shared" si="0"/>
        <v>5.489583333333333</v>
      </c>
    </row>
    <row r="260" spans="1:3" x14ac:dyDescent="0.25">
      <c r="A260" t="s">
        <v>11</v>
      </c>
      <c r="B260">
        <v>519</v>
      </c>
      <c r="C260" s="65">
        <f t="shared" si="0"/>
        <v>5.40625</v>
      </c>
    </row>
    <row r="261" spans="1:3" x14ac:dyDescent="0.25">
      <c r="A261" t="s">
        <v>11</v>
      </c>
      <c r="B261">
        <v>519</v>
      </c>
      <c r="C261" s="65">
        <f t="shared" si="0"/>
        <v>5.40625</v>
      </c>
    </row>
    <row r="262" spans="1:3" x14ac:dyDescent="0.25">
      <c r="A262" t="s">
        <v>11</v>
      </c>
      <c r="B262">
        <v>510</v>
      </c>
      <c r="C262" s="65">
        <f t="shared" si="0"/>
        <v>5.3125</v>
      </c>
    </row>
    <row r="263" spans="1:3" x14ac:dyDescent="0.25">
      <c r="A263" t="s">
        <v>11</v>
      </c>
      <c r="B263">
        <v>504</v>
      </c>
      <c r="C263" s="65">
        <f t="shared" si="0"/>
        <v>5.25</v>
      </c>
    </row>
    <row r="264" spans="1:3" x14ac:dyDescent="0.25">
      <c r="A264" t="s">
        <v>11</v>
      </c>
      <c r="B264">
        <v>503</v>
      </c>
      <c r="C264" s="65">
        <f t="shared" si="0"/>
        <v>5.239583333333333</v>
      </c>
    </row>
    <row r="265" spans="1:3" x14ac:dyDescent="0.25">
      <c r="A265" t="s">
        <v>11</v>
      </c>
      <c r="B265">
        <v>498</v>
      </c>
      <c r="C265" s="65">
        <f t="shared" si="0"/>
        <v>5.1875</v>
      </c>
    </row>
    <row r="266" spans="1:3" x14ac:dyDescent="0.25">
      <c r="A266" t="s">
        <v>11</v>
      </c>
      <c r="B266">
        <v>472</v>
      </c>
      <c r="C266" s="65">
        <f t="shared" si="0"/>
        <v>4.916666666666667</v>
      </c>
    </row>
    <row r="267" spans="1:3" x14ac:dyDescent="0.25">
      <c r="A267" t="s">
        <v>11</v>
      </c>
      <c r="B267">
        <v>468</v>
      </c>
      <c r="C267" s="65">
        <f t="shared" si="0"/>
        <v>4.875</v>
      </c>
    </row>
    <row r="268" spans="1:3" x14ac:dyDescent="0.25">
      <c r="A268" t="s">
        <v>11</v>
      </c>
      <c r="B268">
        <v>461</v>
      </c>
      <c r="C268" s="65">
        <f t="shared" si="0"/>
        <v>4.802083333333333</v>
      </c>
    </row>
    <row r="269" spans="1:3" x14ac:dyDescent="0.25">
      <c r="A269" t="s">
        <v>11</v>
      </c>
      <c r="B269">
        <v>459</v>
      </c>
      <c r="C269" s="65">
        <f t="shared" si="0"/>
        <v>4.78125</v>
      </c>
    </row>
    <row r="270" spans="1:3" x14ac:dyDescent="0.25">
      <c r="A270" t="s">
        <v>11</v>
      </c>
      <c r="B270">
        <v>432</v>
      </c>
      <c r="C270" s="66">
        <f t="shared" si="0"/>
        <v>4.5</v>
      </c>
    </row>
    <row r="271" spans="1:3" x14ac:dyDescent="0.25">
      <c r="A271" t="s">
        <v>11</v>
      </c>
      <c r="B271">
        <v>422</v>
      </c>
      <c r="C271" s="66">
        <f t="shared" si="0"/>
        <v>4.395833333333333</v>
      </c>
    </row>
    <row r="272" spans="1:3" x14ac:dyDescent="0.25">
      <c r="A272" t="s">
        <v>11</v>
      </c>
      <c r="B272">
        <v>420</v>
      </c>
      <c r="C272" s="66">
        <f t="shared" si="0"/>
        <v>4.375</v>
      </c>
    </row>
    <row r="273" spans="1:3" x14ac:dyDescent="0.25">
      <c r="A273" t="s">
        <v>11</v>
      </c>
      <c r="B273">
        <v>327</v>
      </c>
      <c r="C273" s="66">
        <f t="shared" si="0"/>
        <v>3.40625</v>
      </c>
    </row>
    <row r="274" spans="1:3" x14ac:dyDescent="0.25">
      <c r="A274" t="s">
        <v>11</v>
      </c>
      <c r="B274">
        <v>295</v>
      </c>
      <c r="C274" s="66">
        <f t="shared" si="0"/>
        <v>3.0729166666666665</v>
      </c>
    </row>
    <row r="275" spans="1:3" x14ac:dyDescent="0.25">
      <c r="A275" t="s">
        <v>11</v>
      </c>
      <c r="B275">
        <v>237</v>
      </c>
      <c r="C275" s="66">
        <f t="shared" si="0"/>
        <v>2.46875</v>
      </c>
    </row>
    <row r="276" spans="1:3" x14ac:dyDescent="0.25">
      <c r="C276" s="65"/>
    </row>
    <row r="277" spans="1:3" x14ac:dyDescent="0.25">
      <c r="A277" t="s">
        <v>261</v>
      </c>
      <c r="C277" s="65">
        <f t="shared" si="0"/>
        <v>0</v>
      </c>
    </row>
    <row r="278" spans="1:3" x14ac:dyDescent="0.25">
      <c r="C278" s="65"/>
    </row>
    <row r="279" spans="1:3" x14ac:dyDescent="0.25">
      <c r="A279" t="s">
        <v>10</v>
      </c>
      <c r="C279" s="65">
        <f t="shared" si="0"/>
        <v>0</v>
      </c>
    </row>
    <row r="280" spans="1:3" x14ac:dyDescent="0.25">
      <c r="C280" s="65"/>
    </row>
    <row r="281" spans="1:3" x14ac:dyDescent="0.25">
      <c r="A281" t="s">
        <v>588</v>
      </c>
      <c r="B281">
        <v>641</v>
      </c>
      <c r="C281" s="65">
        <f t="shared" si="0"/>
        <v>6.677083333333333</v>
      </c>
    </row>
    <row r="282" spans="1:3" x14ac:dyDescent="0.25">
      <c r="A282" t="s">
        <v>588</v>
      </c>
      <c r="B282">
        <v>607</v>
      </c>
      <c r="C282" s="65">
        <f t="shared" si="0"/>
        <v>6.322916666666667</v>
      </c>
    </row>
    <row r="283" spans="1:3" x14ac:dyDescent="0.25">
      <c r="A283" t="s">
        <v>588</v>
      </c>
      <c r="B283">
        <v>586</v>
      </c>
      <c r="C283" s="65">
        <f t="shared" si="0"/>
        <v>6.104166666666667</v>
      </c>
    </row>
    <row r="284" spans="1:3" x14ac:dyDescent="0.25">
      <c r="A284" t="s">
        <v>588</v>
      </c>
      <c r="B284">
        <v>568</v>
      </c>
      <c r="C284" s="66">
        <f t="shared" si="0"/>
        <v>5.916666666666667</v>
      </c>
    </row>
    <row r="285" spans="1:3" x14ac:dyDescent="0.25">
      <c r="C285" s="65"/>
    </row>
    <row r="286" spans="1:3" x14ac:dyDescent="0.25">
      <c r="A286" t="s">
        <v>7</v>
      </c>
      <c r="B286">
        <v>837</v>
      </c>
      <c r="C286" s="65">
        <f t="shared" si="0"/>
        <v>8.71875</v>
      </c>
    </row>
    <row r="287" spans="1:3" x14ac:dyDescent="0.25">
      <c r="A287" t="s">
        <v>7</v>
      </c>
      <c r="B287">
        <v>819</v>
      </c>
      <c r="C287" s="65">
        <f t="shared" si="0"/>
        <v>8.53125</v>
      </c>
    </row>
    <row r="288" spans="1:3" x14ac:dyDescent="0.25">
      <c r="A288" t="s">
        <v>7</v>
      </c>
      <c r="B288">
        <v>793</v>
      </c>
      <c r="C288" s="65">
        <f t="shared" si="0"/>
        <v>8.2604166666666661</v>
      </c>
    </row>
    <row r="289" spans="1:3" x14ac:dyDescent="0.25">
      <c r="A289" t="s">
        <v>7</v>
      </c>
      <c r="B289">
        <v>793</v>
      </c>
      <c r="C289" s="65">
        <f t="shared" si="0"/>
        <v>8.2604166666666661</v>
      </c>
    </row>
    <row r="290" spans="1:3" x14ac:dyDescent="0.25">
      <c r="A290" t="s">
        <v>7</v>
      </c>
      <c r="B290">
        <v>630</v>
      </c>
      <c r="C290" s="101">
        <f t="shared" si="0"/>
        <v>6.5625</v>
      </c>
    </row>
    <row r="291" spans="1:3" x14ac:dyDescent="0.25">
      <c r="A291" t="s">
        <v>7</v>
      </c>
      <c r="B291">
        <v>574</v>
      </c>
      <c r="C291" s="66">
        <f t="shared" si="0"/>
        <v>5.979166666666667</v>
      </c>
    </row>
    <row r="292" spans="1:3" x14ac:dyDescent="0.25">
      <c r="A292" t="s">
        <v>7</v>
      </c>
      <c r="B292">
        <v>550</v>
      </c>
      <c r="C292" s="66">
        <f t="shared" si="0"/>
        <v>5.729166666666667</v>
      </c>
    </row>
    <row r="293" spans="1:3" x14ac:dyDescent="0.25">
      <c r="C293" s="65"/>
    </row>
    <row r="294" spans="1:3" x14ac:dyDescent="0.25">
      <c r="A294" t="s">
        <v>5</v>
      </c>
      <c r="B294">
        <v>845</v>
      </c>
      <c r="C294" s="65">
        <f t="shared" si="0"/>
        <v>8.8020833333333339</v>
      </c>
    </row>
    <row r="295" spans="1:3" x14ac:dyDescent="0.25">
      <c r="A295" t="s">
        <v>5</v>
      </c>
      <c r="B295">
        <v>795</v>
      </c>
      <c r="C295" s="65">
        <f t="shared" si="0"/>
        <v>8.28125</v>
      </c>
    </row>
    <row r="296" spans="1:3" x14ac:dyDescent="0.25">
      <c r="A296" t="s">
        <v>5</v>
      </c>
      <c r="B296">
        <v>772</v>
      </c>
      <c r="C296" s="65">
        <f t="shared" si="0"/>
        <v>8.0416666666666661</v>
      </c>
    </row>
    <row r="297" spans="1:3" x14ac:dyDescent="0.25">
      <c r="A297" t="s">
        <v>5</v>
      </c>
      <c r="B297">
        <v>755</v>
      </c>
      <c r="C297" s="65">
        <f t="shared" si="0"/>
        <v>7.864583333333333</v>
      </c>
    </row>
    <row r="298" spans="1:3" x14ac:dyDescent="0.25">
      <c r="A298" t="s">
        <v>5</v>
      </c>
      <c r="B298">
        <v>745</v>
      </c>
      <c r="C298" s="65">
        <f t="shared" si="0"/>
        <v>7.760416666666667</v>
      </c>
    </row>
    <row r="299" spans="1:3" x14ac:dyDescent="0.25">
      <c r="A299" t="s">
        <v>5</v>
      </c>
      <c r="B299">
        <v>695</v>
      </c>
      <c r="C299" s="66">
        <f t="shared" si="0"/>
        <v>7.239583333333333</v>
      </c>
    </row>
    <row r="300" spans="1:3" x14ac:dyDescent="0.25">
      <c r="A300" t="s">
        <v>5</v>
      </c>
      <c r="B300">
        <v>694</v>
      </c>
      <c r="C300" s="66">
        <f t="shared" si="0"/>
        <v>7.229166666666667</v>
      </c>
    </row>
    <row r="301" spans="1:3" x14ac:dyDescent="0.25">
      <c r="A301" t="s">
        <v>5</v>
      </c>
      <c r="B301">
        <v>686</v>
      </c>
      <c r="C301" s="66">
        <f t="shared" si="0"/>
        <v>7.145833333333333</v>
      </c>
    </row>
    <row r="302" spans="1:3" x14ac:dyDescent="0.25">
      <c r="A302" t="s">
        <v>5</v>
      </c>
      <c r="B302">
        <v>631</v>
      </c>
      <c r="C302" s="66">
        <f t="shared" si="0"/>
        <v>6.572916666666667</v>
      </c>
    </row>
    <row r="303" spans="1:3" x14ac:dyDescent="0.25">
      <c r="C303" s="65"/>
    </row>
    <row r="304" spans="1:3" x14ac:dyDescent="0.25">
      <c r="A304" t="s">
        <v>262</v>
      </c>
      <c r="C304" s="65">
        <f t="shared" si="0"/>
        <v>0</v>
      </c>
    </row>
    <row r="305" spans="1:3" x14ac:dyDescent="0.25">
      <c r="C305" s="65"/>
    </row>
    <row r="306" spans="1:3" x14ac:dyDescent="0.25">
      <c r="A306" t="s">
        <v>263</v>
      </c>
      <c r="C306" s="65">
        <f t="shared" si="0"/>
        <v>0</v>
      </c>
    </row>
    <row r="307" spans="1:3" x14ac:dyDescent="0.25">
      <c r="C307" s="65"/>
    </row>
    <row r="308" spans="1:3" x14ac:dyDescent="0.25">
      <c r="A308" t="s">
        <v>912</v>
      </c>
      <c r="B308">
        <v>710</v>
      </c>
      <c r="C308" s="65">
        <f t="shared" si="0"/>
        <v>7.395833333333333</v>
      </c>
    </row>
    <row r="309" spans="1:3" x14ac:dyDescent="0.25">
      <c r="A309" t="s">
        <v>912</v>
      </c>
      <c r="B309">
        <v>686</v>
      </c>
      <c r="C309" s="65">
        <f t="shared" si="0"/>
        <v>7.145833333333333</v>
      </c>
    </row>
    <row r="310" spans="1:3" x14ac:dyDescent="0.25">
      <c r="C310" s="65">
        <f t="shared" si="0"/>
        <v>0</v>
      </c>
    </row>
    <row r="311" spans="1:3" x14ac:dyDescent="0.25">
      <c r="A311" t="s">
        <v>589</v>
      </c>
      <c r="B311">
        <v>833</v>
      </c>
      <c r="C311" s="65">
        <f t="shared" si="0"/>
        <v>8.6770833333333339</v>
      </c>
    </row>
    <row r="312" spans="1:3" x14ac:dyDescent="0.25">
      <c r="A312" t="s">
        <v>589</v>
      </c>
      <c r="B312">
        <v>779</v>
      </c>
      <c r="C312" s="65">
        <f t="shared" si="0"/>
        <v>8.1145833333333339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36A0-DBDA-46F6-863F-FF17BF2429B8}">
  <dimension ref="A1:C104"/>
  <sheetViews>
    <sheetView topLeftCell="A69" workbookViewId="0">
      <selection activeCell="B5" sqref="B5"/>
    </sheetView>
  </sheetViews>
  <sheetFormatPr defaultRowHeight="15" x14ac:dyDescent="0.25"/>
  <sheetData>
    <row r="1" spans="1:3" x14ac:dyDescent="0.25">
      <c r="A1" t="s">
        <v>890</v>
      </c>
    </row>
    <row r="3" spans="1:3" x14ac:dyDescent="0.25">
      <c r="B3" s="56"/>
    </row>
    <row r="4" spans="1:3" x14ac:dyDescent="0.25">
      <c r="A4" t="s">
        <v>878</v>
      </c>
      <c r="B4" s="56">
        <v>410</v>
      </c>
      <c r="C4" s="65">
        <f>B4/48</f>
        <v>8.5416666666666661</v>
      </c>
    </row>
    <row r="5" spans="1:3" x14ac:dyDescent="0.25">
      <c r="A5" t="s">
        <v>878</v>
      </c>
      <c r="B5" s="56">
        <v>351</v>
      </c>
      <c r="C5" s="65">
        <f t="shared" ref="C5:C9" si="0">B5/48</f>
        <v>7.3125</v>
      </c>
    </row>
    <row r="6" spans="1:3" x14ac:dyDescent="0.25">
      <c r="A6" t="s">
        <v>878</v>
      </c>
      <c r="B6" s="56">
        <v>336</v>
      </c>
      <c r="C6" s="65">
        <f t="shared" si="0"/>
        <v>7</v>
      </c>
    </row>
    <row r="7" spans="1:3" x14ac:dyDescent="0.25">
      <c r="A7" t="s">
        <v>878</v>
      </c>
      <c r="B7" s="55">
        <v>334</v>
      </c>
      <c r="C7" s="66">
        <f t="shared" si="0"/>
        <v>6.958333333333333</v>
      </c>
    </row>
    <row r="8" spans="1:3" x14ac:dyDescent="0.25">
      <c r="A8" t="s">
        <v>878</v>
      </c>
      <c r="B8" s="55">
        <v>297</v>
      </c>
      <c r="C8" s="66">
        <f t="shared" si="0"/>
        <v>6.1875</v>
      </c>
    </row>
    <row r="9" spans="1:3" x14ac:dyDescent="0.25">
      <c r="A9" t="s">
        <v>878</v>
      </c>
      <c r="B9" s="55">
        <v>276</v>
      </c>
      <c r="C9" s="66">
        <f t="shared" si="0"/>
        <v>5.75</v>
      </c>
    </row>
    <row r="10" spans="1:3" x14ac:dyDescent="0.25">
      <c r="A10" t="s">
        <v>874</v>
      </c>
      <c r="B10" s="56">
        <v>454</v>
      </c>
      <c r="C10" s="65">
        <f t="shared" ref="C10:C86" si="1">B10/48</f>
        <v>9.4583333333333339</v>
      </c>
    </row>
    <row r="11" spans="1:3" x14ac:dyDescent="0.25">
      <c r="A11" t="s">
        <v>874</v>
      </c>
      <c r="B11" s="56">
        <v>439</v>
      </c>
      <c r="C11" s="65">
        <f t="shared" si="1"/>
        <v>9.1458333333333339</v>
      </c>
    </row>
    <row r="12" spans="1:3" x14ac:dyDescent="0.25">
      <c r="A12" t="s">
        <v>874</v>
      </c>
      <c r="B12" s="56">
        <v>390</v>
      </c>
      <c r="C12" s="65">
        <f t="shared" si="1"/>
        <v>8.125</v>
      </c>
    </row>
    <row r="13" spans="1:3" x14ac:dyDescent="0.25">
      <c r="A13" t="s">
        <v>874</v>
      </c>
      <c r="B13" s="55">
        <v>364</v>
      </c>
      <c r="C13" s="66">
        <f t="shared" si="1"/>
        <v>7.583333333333333</v>
      </c>
    </row>
    <row r="14" spans="1:3" x14ac:dyDescent="0.25">
      <c r="A14" t="s">
        <v>874</v>
      </c>
      <c r="B14" s="56"/>
      <c r="C14" s="65">
        <f t="shared" si="1"/>
        <v>0</v>
      </c>
    </row>
    <row r="15" spans="1:3" x14ac:dyDescent="0.25">
      <c r="A15" t="s">
        <v>874</v>
      </c>
      <c r="B15" s="56"/>
      <c r="C15" s="65">
        <f t="shared" si="1"/>
        <v>0</v>
      </c>
    </row>
    <row r="16" spans="1:3" x14ac:dyDescent="0.25">
      <c r="A16" t="s">
        <v>875</v>
      </c>
      <c r="B16" s="56">
        <v>443</v>
      </c>
      <c r="C16" s="65">
        <f t="shared" si="1"/>
        <v>9.2291666666666661</v>
      </c>
    </row>
    <row r="17" spans="1:3" x14ac:dyDescent="0.25">
      <c r="A17" t="s">
        <v>875</v>
      </c>
      <c r="B17" s="56">
        <v>396</v>
      </c>
      <c r="C17" s="65">
        <f t="shared" si="1"/>
        <v>8.25</v>
      </c>
    </row>
    <row r="18" spans="1:3" x14ac:dyDescent="0.25">
      <c r="A18" t="s">
        <v>875</v>
      </c>
      <c r="B18" s="56">
        <v>396</v>
      </c>
      <c r="C18" s="65">
        <f t="shared" si="1"/>
        <v>8.25</v>
      </c>
    </row>
    <row r="19" spans="1:3" x14ac:dyDescent="0.25">
      <c r="A19" t="s">
        <v>875</v>
      </c>
      <c r="B19" s="56">
        <v>392</v>
      </c>
      <c r="C19" s="65">
        <f t="shared" si="1"/>
        <v>8.1666666666666661</v>
      </c>
    </row>
    <row r="20" spans="1:3" x14ac:dyDescent="0.25">
      <c r="A20" t="s">
        <v>875</v>
      </c>
      <c r="B20" s="56">
        <v>329</v>
      </c>
      <c r="C20" s="65">
        <f t="shared" si="1"/>
        <v>6.854166666666667</v>
      </c>
    </row>
    <row r="21" spans="1:3" x14ac:dyDescent="0.25">
      <c r="A21" t="s">
        <v>875</v>
      </c>
      <c r="B21" s="55">
        <v>280</v>
      </c>
      <c r="C21" s="66">
        <f t="shared" si="1"/>
        <v>5.833333333333333</v>
      </c>
    </row>
    <row r="22" spans="1:3" x14ac:dyDescent="0.25">
      <c r="A22" t="s">
        <v>875</v>
      </c>
      <c r="B22" s="56"/>
      <c r="C22" s="65">
        <f t="shared" si="1"/>
        <v>0</v>
      </c>
    </row>
    <row r="23" spans="1:3" x14ac:dyDescent="0.25">
      <c r="A23" t="s">
        <v>880</v>
      </c>
      <c r="B23" s="56">
        <v>493</v>
      </c>
      <c r="C23" s="65">
        <f t="shared" si="1"/>
        <v>10.270833333333334</v>
      </c>
    </row>
    <row r="24" spans="1:3" x14ac:dyDescent="0.25">
      <c r="A24" t="s">
        <v>880</v>
      </c>
      <c r="B24" s="56">
        <v>461</v>
      </c>
      <c r="C24" s="65">
        <f t="shared" si="1"/>
        <v>9.6041666666666661</v>
      </c>
    </row>
    <row r="25" spans="1:3" x14ac:dyDescent="0.25">
      <c r="A25" t="s">
        <v>253</v>
      </c>
      <c r="B25" s="56">
        <v>481</v>
      </c>
      <c r="C25" s="65">
        <f t="shared" si="1"/>
        <v>10.020833333333334</v>
      </c>
    </row>
    <row r="26" spans="1:3" x14ac:dyDescent="0.25">
      <c r="A26" t="s">
        <v>253</v>
      </c>
      <c r="B26" s="56">
        <v>466</v>
      </c>
      <c r="C26" s="65">
        <f t="shared" si="1"/>
        <v>9.7083333333333339</v>
      </c>
    </row>
    <row r="27" spans="1:3" x14ac:dyDescent="0.25">
      <c r="A27" t="s">
        <v>253</v>
      </c>
      <c r="B27" s="55">
        <v>249</v>
      </c>
      <c r="C27" s="66">
        <f t="shared" si="1"/>
        <v>5.1875</v>
      </c>
    </row>
    <row r="28" spans="1:3" x14ac:dyDescent="0.25">
      <c r="A28" t="s">
        <v>888</v>
      </c>
      <c r="B28" s="56"/>
      <c r="C28" s="65">
        <f t="shared" si="1"/>
        <v>0</v>
      </c>
    </row>
    <row r="29" spans="1:3" x14ac:dyDescent="0.25">
      <c r="A29" t="s">
        <v>887</v>
      </c>
      <c r="B29" s="56"/>
      <c r="C29" s="65">
        <f t="shared" si="1"/>
        <v>0</v>
      </c>
    </row>
    <row r="30" spans="1:3" x14ac:dyDescent="0.25">
      <c r="A30" t="s">
        <v>887</v>
      </c>
      <c r="B30" s="56"/>
      <c r="C30" s="65">
        <f t="shared" si="1"/>
        <v>0</v>
      </c>
    </row>
    <row r="31" spans="1:3" x14ac:dyDescent="0.25">
      <c r="A31" t="s">
        <v>882</v>
      </c>
      <c r="B31" s="56"/>
      <c r="C31" s="65">
        <f t="shared" si="1"/>
        <v>0</v>
      </c>
    </row>
    <row r="32" spans="1:3" x14ac:dyDescent="0.25">
      <c r="A32" t="s">
        <v>885</v>
      </c>
      <c r="B32" s="56"/>
      <c r="C32" s="65">
        <f t="shared" si="1"/>
        <v>0</v>
      </c>
    </row>
    <row r="33" spans="1:3" x14ac:dyDescent="0.25">
      <c r="A33" t="s">
        <v>885</v>
      </c>
      <c r="B33" s="56"/>
      <c r="C33" s="65">
        <f t="shared" si="1"/>
        <v>0</v>
      </c>
    </row>
    <row r="34" spans="1:3" x14ac:dyDescent="0.25">
      <c r="A34" t="s">
        <v>884</v>
      </c>
      <c r="B34" s="56">
        <v>303</v>
      </c>
      <c r="C34" s="65">
        <f t="shared" si="1"/>
        <v>6.3125</v>
      </c>
    </row>
    <row r="35" spans="1:3" x14ac:dyDescent="0.25">
      <c r="A35" t="s">
        <v>884</v>
      </c>
      <c r="B35" s="56">
        <v>215</v>
      </c>
      <c r="C35" s="65">
        <f t="shared" si="1"/>
        <v>4.479166666666667</v>
      </c>
    </row>
    <row r="36" spans="1:3" x14ac:dyDescent="0.25">
      <c r="A36" t="s">
        <v>884</v>
      </c>
      <c r="B36" s="55">
        <v>86</v>
      </c>
      <c r="C36" s="66">
        <f t="shared" si="1"/>
        <v>1.7916666666666667</v>
      </c>
    </row>
    <row r="37" spans="1:3" x14ac:dyDescent="0.25">
      <c r="A37" t="s">
        <v>872</v>
      </c>
      <c r="B37" s="56">
        <v>483</v>
      </c>
      <c r="C37" s="65">
        <f t="shared" si="1"/>
        <v>10.0625</v>
      </c>
    </row>
    <row r="38" spans="1:3" x14ac:dyDescent="0.25">
      <c r="A38" t="s">
        <v>872</v>
      </c>
      <c r="B38" s="56">
        <v>462</v>
      </c>
      <c r="C38" s="65">
        <f t="shared" si="1"/>
        <v>9.625</v>
      </c>
    </row>
    <row r="39" spans="1:3" x14ac:dyDescent="0.25">
      <c r="A39" t="s">
        <v>872</v>
      </c>
      <c r="B39" s="56">
        <v>462</v>
      </c>
      <c r="C39" s="65">
        <f t="shared" si="1"/>
        <v>9.625</v>
      </c>
    </row>
    <row r="40" spans="1:3" x14ac:dyDescent="0.25">
      <c r="A40" t="s">
        <v>872</v>
      </c>
      <c r="B40" s="55">
        <v>449</v>
      </c>
      <c r="C40" s="66">
        <f t="shared" si="1"/>
        <v>9.3541666666666661</v>
      </c>
    </row>
    <row r="41" spans="1:3" x14ac:dyDescent="0.25">
      <c r="A41" t="s">
        <v>872</v>
      </c>
      <c r="B41" s="55">
        <v>443</v>
      </c>
      <c r="C41" s="66">
        <f t="shared" si="1"/>
        <v>9.2291666666666661</v>
      </c>
    </row>
    <row r="42" spans="1:3" x14ac:dyDescent="0.25">
      <c r="A42" t="s">
        <v>872</v>
      </c>
      <c r="B42" s="55">
        <v>397</v>
      </c>
      <c r="C42" s="66">
        <f t="shared" si="1"/>
        <v>8.2708333333333339</v>
      </c>
    </row>
    <row r="43" spans="1:3" x14ac:dyDescent="0.25">
      <c r="A43" t="s">
        <v>252</v>
      </c>
      <c r="B43" s="56">
        <v>412</v>
      </c>
      <c r="C43" s="65">
        <f t="shared" si="1"/>
        <v>8.5833333333333339</v>
      </c>
    </row>
    <row r="44" spans="1:3" x14ac:dyDescent="0.25">
      <c r="A44" t="s">
        <v>252</v>
      </c>
      <c r="B44" s="56">
        <v>395</v>
      </c>
      <c r="C44" s="65">
        <f t="shared" si="1"/>
        <v>8.2291666666666661</v>
      </c>
    </row>
    <row r="45" spans="1:3" x14ac:dyDescent="0.25">
      <c r="A45" t="s">
        <v>252</v>
      </c>
      <c r="B45" s="56">
        <v>381</v>
      </c>
      <c r="C45" s="65">
        <f t="shared" si="1"/>
        <v>7.9375</v>
      </c>
    </row>
    <row r="46" spans="1:3" x14ac:dyDescent="0.25">
      <c r="A46" t="s">
        <v>252</v>
      </c>
      <c r="B46" s="56">
        <v>353</v>
      </c>
      <c r="C46" s="65">
        <f t="shared" si="1"/>
        <v>7.354166666666667</v>
      </c>
    </row>
    <row r="47" spans="1:3" x14ac:dyDescent="0.25">
      <c r="A47" t="s">
        <v>252</v>
      </c>
      <c r="B47" s="55">
        <v>326</v>
      </c>
      <c r="C47" s="66">
        <f t="shared" si="1"/>
        <v>6.791666666666667</v>
      </c>
    </row>
    <row r="48" spans="1:3" x14ac:dyDescent="0.25">
      <c r="A48" t="s">
        <v>873</v>
      </c>
      <c r="B48" s="56">
        <v>414</v>
      </c>
      <c r="C48" s="65">
        <f t="shared" si="1"/>
        <v>8.625</v>
      </c>
    </row>
    <row r="49" spans="1:3" x14ac:dyDescent="0.25">
      <c r="A49" t="s">
        <v>873</v>
      </c>
      <c r="B49" s="56">
        <v>405</v>
      </c>
      <c r="C49" s="65">
        <f t="shared" si="1"/>
        <v>8.4375</v>
      </c>
    </row>
    <row r="50" spans="1:3" x14ac:dyDescent="0.25">
      <c r="A50" t="s">
        <v>873</v>
      </c>
      <c r="B50" s="56">
        <v>379</v>
      </c>
      <c r="C50" s="65">
        <f t="shared" si="1"/>
        <v>7.895833333333333</v>
      </c>
    </row>
    <row r="51" spans="1:3" x14ac:dyDescent="0.25">
      <c r="A51" t="s">
        <v>876</v>
      </c>
      <c r="B51" s="56">
        <v>435</v>
      </c>
      <c r="C51" s="65">
        <f t="shared" si="1"/>
        <v>9.0625</v>
      </c>
    </row>
    <row r="52" spans="1:3" x14ac:dyDescent="0.25">
      <c r="A52" t="s">
        <v>876</v>
      </c>
      <c r="B52" s="56">
        <v>416</v>
      </c>
      <c r="C52" s="65">
        <f t="shared" si="1"/>
        <v>8.6666666666666661</v>
      </c>
    </row>
    <row r="53" spans="1:3" x14ac:dyDescent="0.25">
      <c r="A53" t="s">
        <v>876</v>
      </c>
      <c r="B53" s="56">
        <v>408</v>
      </c>
      <c r="C53" s="65">
        <f t="shared" si="1"/>
        <v>8.5</v>
      </c>
    </row>
    <row r="54" spans="1:3" x14ac:dyDescent="0.25">
      <c r="A54" t="s">
        <v>876</v>
      </c>
      <c r="B54" s="56">
        <v>402</v>
      </c>
      <c r="C54" s="65">
        <f t="shared" si="1"/>
        <v>8.375</v>
      </c>
    </row>
    <row r="55" spans="1:3" x14ac:dyDescent="0.25">
      <c r="A55" t="s">
        <v>876</v>
      </c>
      <c r="B55" s="56">
        <v>398</v>
      </c>
      <c r="C55" s="65">
        <f t="shared" si="1"/>
        <v>8.2916666666666661</v>
      </c>
    </row>
    <row r="56" spans="1:3" x14ac:dyDescent="0.25">
      <c r="A56" t="s">
        <v>876</v>
      </c>
      <c r="B56" s="56">
        <v>380</v>
      </c>
      <c r="C56" s="65">
        <f t="shared" si="1"/>
        <v>7.916666666666667</v>
      </c>
    </row>
    <row r="57" spans="1:3" x14ac:dyDescent="0.25">
      <c r="A57" t="s">
        <v>876</v>
      </c>
      <c r="B57" s="56">
        <v>368</v>
      </c>
      <c r="C57" s="65">
        <f t="shared" si="1"/>
        <v>7.666666666666667</v>
      </c>
    </row>
    <row r="58" spans="1:3" x14ac:dyDescent="0.25">
      <c r="A58" t="s">
        <v>876</v>
      </c>
      <c r="B58" s="55">
        <v>316</v>
      </c>
      <c r="C58" s="66">
        <f t="shared" si="1"/>
        <v>6.583333333333333</v>
      </c>
    </row>
    <row r="59" spans="1:3" x14ac:dyDescent="0.25">
      <c r="A59" t="s">
        <v>876</v>
      </c>
      <c r="B59" s="55">
        <v>300</v>
      </c>
      <c r="C59" s="66">
        <f t="shared" si="1"/>
        <v>6.25</v>
      </c>
    </row>
    <row r="60" spans="1:3" x14ac:dyDescent="0.25">
      <c r="A60" t="s">
        <v>877</v>
      </c>
      <c r="B60" s="56">
        <v>414</v>
      </c>
      <c r="C60" s="65">
        <f t="shared" si="1"/>
        <v>8.625</v>
      </c>
    </row>
    <row r="61" spans="1:3" x14ac:dyDescent="0.25">
      <c r="A61" t="s">
        <v>877</v>
      </c>
      <c r="B61" s="56">
        <v>409</v>
      </c>
      <c r="C61" s="65">
        <f t="shared" si="1"/>
        <v>8.5208333333333339</v>
      </c>
    </row>
    <row r="62" spans="1:3" x14ac:dyDescent="0.25">
      <c r="A62" t="s">
        <v>877</v>
      </c>
      <c r="B62" s="56">
        <v>351</v>
      </c>
      <c r="C62" s="65">
        <f t="shared" si="1"/>
        <v>7.3125</v>
      </c>
    </row>
    <row r="63" spans="1:3" x14ac:dyDescent="0.25">
      <c r="A63" t="s">
        <v>877</v>
      </c>
      <c r="B63" s="55">
        <v>296</v>
      </c>
      <c r="C63" s="66">
        <f t="shared" si="1"/>
        <v>6.166666666666667</v>
      </c>
    </row>
    <row r="64" spans="1:3" x14ac:dyDescent="0.25">
      <c r="A64" t="s">
        <v>877</v>
      </c>
      <c r="B64" s="55">
        <v>260</v>
      </c>
      <c r="C64" s="66">
        <f t="shared" si="1"/>
        <v>5.416666666666667</v>
      </c>
    </row>
    <row r="65" spans="1:3" x14ac:dyDescent="0.25">
      <c r="A65" t="s">
        <v>881</v>
      </c>
      <c r="B65" s="56"/>
      <c r="C65" s="65">
        <f t="shared" si="1"/>
        <v>0</v>
      </c>
    </row>
    <row r="66" spans="1:3" x14ac:dyDescent="0.25">
      <c r="A66" t="s">
        <v>881</v>
      </c>
      <c r="B66" s="56"/>
      <c r="C66" s="65">
        <f t="shared" si="1"/>
        <v>0</v>
      </c>
    </row>
    <row r="67" spans="1:3" x14ac:dyDescent="0.25">
      <c r="A67" t="s">
        <v>879</v>
      </c>
      <c r="B67" s="56">
        <v>512</v>
      </c>
      <c r="C67" s="65">
        <f t="shared" si="1"/>
        <v>10.666666666666666</v>
      </c>
    </row>
    <row r="68" spans="1:3" x14ac:dyDescent="0.25">
      <c r="A68" t="s">
        <v>879</v>
      </c>
      <c r="B68" s="56">
        <v>508</v>
      </c>
      <c r="C68" s="65">
        <f t="shared" si="1"/>
        <v>10.583333333333334</v>
      </c>
    </row>
    <row r="69" spans="1:3" x14ac:dyDescent="0.25">
      <c r="A69" t="s">
        <v>879</v>
      </c>
      <c r="B69" s="56">
        <v>502</v>
      </c>
      <c r="C69" s="65">
        <f t="shared" si="1"/>
        <v>10.458333333333334</v>
      </c>
    </row>
    <row r="70" spans="1:3" x14ac:dyDescent="0.25">
      <c r="A70" t="s">
        <v>879</v>
      </c>
      <c r="B70" s="56">
        <v>498</v>
      </c>
      <c r="C70" s="65">
        <f t="shared" si="1"/>
        <v>10.375</v>
      </c>
    </row>
    <row r="71" spans="1:3" x14ac:dyDescent="0.25">
      <c r="A71" t="s">
        <v>879</v>
      </c>
      <c r="B71" s="56">
        <v>491</v>
      </c>
      <c r="C71" s="65">
        <f t="shared" si="1"/>
        <v>10.229166666666666</v>
      </c>
    </row>
    <row r="72" spans="1:3" x14ac:dyDescent="0.25">
      <c r="A72" t="s">
        <v>879</v>
      </c>
      <c r="B72" s="55">
        <v>470</v>
      </c>
      <c r="C72" s="66">
        <f t="shared" si="1"/>
        <v>9.7916666666666661</v>
      </c>
    </row>
    <row r="73" spans="1:3" x14ac:dyDescent="0.25">
      <c r="A73" t="s">
        <v>879</v>
      </c>
      <c r="B73" s="55">
        <v>451</v>
      </c>
      <c r="C73" s="66">
        <f t="shared" si="1"/>
        <v>9.3958333333333339</v>
      </c>
    </row>
    <row r="74" spans="1:3" x14ac:dyDescent="0.25">
      <c r="A74" t="s">
        <v>4</v>
      </c>
      <c r="B74" s="56">
        <v>500</v>
      </c>
      <c r="C74" s="65">
        <f t="shared" si="1"/>
        <v>10.416666666666666</v>
      </c>
    </row>
    <row r="75" spans="1:3" x14ac:dyDescent="0.25">
      <c r="A75" t="s">
        <v>4</v>
      </c>
      <c r="B75" s="56">
        <v>481</v>
      </c>
      <c r="C75" s="65">
        <f t="shared" si="1"/>
        <v>10.020833333333334</v>
      </c>
    </row>
    <row r="76" spans="1:3" x14ac:dyDescent="0.25">
      <c r="A76" t="s">
        <v>4</v>
      </c>
      <c r="B76" s="56">
        <v>473</v>
      </c>
      <c r="C76" s="65">
        <f t="shared" si="1"/>
        <v>9.8541666666666661</v>
      </c>
    </row>
    <row r="77" spans="1:3" x14ac:dyDescent="0.25">
      <c r="A77" t="s">
        <v>4</v>
      </c>
      <c r="B77" s="56">
        <v>460</v>
      </c>
      <c r="C77" s="65">
        <f t="shared" si="1"/>
        <v>9.5833333333333339</v>
      </c>
    </row>
    <row r="78" spans="1:3" x14ac:dyDescent="0.25">
      <c r="A78" t="s">
        <v>4</v>
      </c>
      <c r="B78" s="56">
        <v>453</v>
      </c>
      <c r="C78" s="65">
        <f t="shared" si="1"/>
        <v>9.4375</v>
      </c>
    </row>
    <row r="79" spans="1:3" x14ac:dyDescent="0.25">
      <c r="A79" t="s">
        <v>4</v>
      </c>
      <c r="B79" s="55">
        <v>434</v>
      </c>
      <c r="C79" s="66">
        <f t="shared" si="1"/>
        <v>9.0416666666666661</v>
      </c>
    </row>
    <row r="80" spans="1:3" x14ac:dyDescent="0.25">
      <c r="A80" t="s">
        <v>4</v>
      </c>
      <c r="B80" s="55">
        <v>382</v>
      </c>
      <c r="C80" s="66">
        <f t="shared" si="1"/>
        <v>7.958333333333333</v>
      </c>
    </row>
    <row r="81" spans="1:3" x14ac:dyDescent="0.25">
      <c r="A81" t="s">
        <v>883</v>
      </c>
      <c r="B81" s="56">
        <v>286</v>
      </c>
      <c r="C81" s="65">
        <f t="shared" si="1"/>
        <v>5.958333333333333</v>
      </c>
    </row>
    <row r="82" spans="1:3" x14ac:dyDescent="0.25">
      <c r="A82" t="s">
        <v>883</v>
      </c>
      <c r="B82" s="56">
        <v>244</v>
      </c>
      <c r="C82" s="65">
        <f t="shared" si="1"/>
        <v>5.083333333333333</v>
      </c>
    </row>
    <row r="83" spans="1:3" x14ac:dyDescent="0.25">
      <c r="A83" t="s">
        <v>886</v>
      </c>
      <c r="B83" s="56"/>
      <c r="C83" s="65">
        <f t="shared" si="1"/>
        <v>0</v>
      </c>
    </row>
    <row r="84" spans="1:3" x14ac:dyDescent="0.25">
      <c r="A84" t="s">
        <v>886</v>
      </c>
      <c r="B84" s="56"/>
      <c r="C84" s="65">
        <f t="shared" si="1"/>
        <v>0</v>
      </c>
    </row>
    <row r="85" spans="1:3" x14ac:dyDescent="0.25">
      <c r="A85" t="s">
        <v>886</v>
      </c>
      <c r="B85" s="56"/>
      <c r="C85" s="65">
        <f t="shared" si="1"/>
        <v>0</v>
      </c>
    </row>
    <row r="86" spans="1:3" x14ac:dyDescent="0.25">
      <c r="A86" t="s">
        <v>886</v>
      </c>
      <c r="B86" s="56"/>
      <c r="C86" s="65">
        <f t="shared" si="1"/>
        <v>0</v>
      </c>
    </row>
    <row r="87" spans="1:3" x14ac:dyDescent="0.25">
      <c r="A87" t="s">
        <v>886</v>
      </c>
      <c r="B87" s="56"/>
      <c r="C87" s="65">
        <f t="shared" ref="C87:C104" si="2">B87/48</f>
        <v>0</v>
      </c>
    </row>
    <row r="88" spans="1:3" x14ac:dyDescent="0.25">
      <c r="A88" t="s">
        <v>871</v>
      </c>
      <c r="B88" s="56">
        <v>472</v>
      </c>
      <c r="C88" s="65">
        <f t="shared" si="2"/>
        <v>9.8333333333333339</v>
      </c>
    </row>
    <row r="89" spans="1:3" x14ac:dyDescent="0.25">
      <c r="A89" t="s">
        <v>871</v>
      </c>
      <c r="B89" s="56">
        <v>448</v>
      </c>
      <c r="C89" s="65">
        <f t="shared" si="2"/>
        <v>9.3333333333333339</v>
      </c>
    </row>
    <row r="90" spans="1:3" x14ac:dyDescent="0.25">
      <c r="A90" t="s">
        <v>871</v>
      </c>
      <c r="B90" s="56">
        <v>443</v>
      </c>
      <c r="C90" s="65">
        <f t="shared" si="2"/>
        <v>9.2291666666666661</v>
      </c>
    </row>
    <row r="91" spans="1:3" x14ac:dyDescent="0.25">
      <c r="A91" t="s">
        <v>871</v>
      </c>
      <c r="B91" s="56">
        <v>359</v>
      </c>
      <c r="C91" s="65">
        <f t="shared" si="2"/>
        <v>7.479166666666667</v>
      </c>
    </row>
    <row r="92" spans="1:3" x14ac:dyDescent="0.25">
      <c r="A92" t="s">
        <v>871</v>
      </c>
      <c r="B92" s="56">
        <v>356</v>
      </c>
      <c r="C92" s="65">
        <f t="shared" si="2"/>
        <v>7.416666666666667</v>
      </c>
    </row>
    <row r="93" spans="1:3" x14ac:dyDescent="0.25">
      <c r="A93" t="s">
        <v>871</v>
      </c>
      <c r="B93" s="56"/>
      <c r="C93" s="65">
        <f t="shared" si="2"/>
        <v>0</v>
      </c>
    </row>
    <row r="94" spans="1:3" x14ac:dyDescent="0.25">
      <c r="A94" t="s">
        <v>871</v>
      </c>
      <c r="B94" s="56"/>
      <c r="C94" s="65">
        <f t="shared" si="2"/>
        <v>0</v>
      </c>
    </row>
    <row r="95" spans="1:3" x14ac:dyDescent="0.25">
      <c r="A95" t="s">
        <v>871</v>
      </c>
      <c r="B95" s="56"/>
      <c r="C95" s="65">
        <f t="shared" si="2"/>
        <v>0</v>
      </c>
    </row>
    <row r="96" spans="1:3" x14ac:dyDescent="0.25">
      <c r="A96" t="s">
        <v>6</v>
      </c>
      <c r="B96" s="56">
        <v>475</v>
      </c>
      <c r="C96" s="65">
        <f t="shared" si="2"/>
        <v>9.8958333333333339</v>
      </c>
    </row>
    <row r="97" spans="1:3" x14ac:dyDescent="0.25">
      <c r="A97" t="s">
        <v>6</v>
      </c>
      <c r="B97" s="56">
        <v>461</v>
      </c>
      <c r="C97" s="65">
        <f t="shared" si="2"/>
        <v>9.6041666666666661</v>
      </c>
    </row>
    <row r="98" spans="1:3" x14ac:dyDescent="0.25">
      <c r="A98" t="s">
        <v>6</v>
      </c>
      <c r="B98" s="56">
        <v>458</v>
      </c>
      <c r="C98" s="65">
        <f t="shared" si="2"/>
        <v>9.5416666666666661</v>
      </c>
    </row>
    <row r="99" spans="1:3" x14ac:dyDescent="0.25">
      <c r="A99" t="s">
        <v>6</v>
      </c>
      <c r="B99" s="56">
        <v>434</v>
      </c>
      <c r="C99" s="65">
        <f t="shared" si="2"/>
        <v>9.0416666666666661</v>
      </c>
    </row>
    <row r="100" spans="1:3" x14ac:dyDescent="0.25">
      <c r="A100" t="s">
        <v>6</v>
      </c>
      <c r="B100" s="56">
        <v>426</v>
      </c>
      <c r="C100" s="65">
        <f t="shared" si="2"/>
        <v>8.875</v>
      </c>
    </row>
    <row r="101" spans="1:3" x14ac:dyDescent="0.25">
      <c r="A101" t="s">
        <v>6</v>
      </c>
      <c r="B101" s="56">
        <v>421</v>
      </c>
      <c r="C101" s="65">
        <f t="shared" si="2"/>
        <v>8.7708333333333339</v>
      </c>
    </row>
    <row r="102" spans="1:3" x14ac:dyDescent="0.25">
      <c r="A102" t="s">
        <v>6</v>
      </c>
      <c r="B102" s="55">
        <v>403</v>
      </c>
      <c r="C102" s="66">
        <f t="shared" si="2"/>
        <v>8.3958333333333339</v>
      </c>
    </row>
    <row r="103" spans="1:3" x14ac:dyDescent="0.25">
      <c r="A103" t="s">
        <v>6</v>
      </c>
      <c r="B103" s="55">
        <v>392</v>
      </c>
      <c r="C103" s="66">
        <f t="shared" si="2"/>
        <v>8.1666666666666661</v>
      </c>
    </row>
    <row r="104" spans="1:3" x14ac:dyDescent="0.25">
      <c r="A104" t="s">
        <v>6</v>
      </c>
      <c r="B104" s="55">
        <v>392</v>
      </c>
      <c r="C104" s="66">
        <f t="shared" si="2"/>
        <v>8.1666666666666661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5F06-5969-4ABE-9630-55F2F80648F3}">
  <dimension ref="A1:B243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870</v>
      </c>
    </row>
    <row r="3" spans="1:2" x14ac:dyDescent="0.25">
      <c r="A3" t="s">
        <v>12</v>
      </c>
      <c r="B3">
        <v>8.27</v>
      </c>
    </row>
    <row r="4" spans="1:2" x14ac:dyDescent="0.25">
      <c r="A4" t="s">
        <v>12</v>
      </c>
      <c r="B4">
        <v>7.85</v>
      </c>
    </row>
    <row r="5" spans="1:2" x14ac:dyDescent="0.25">
      <c r="A5" t="s">
        <v>12</v>
      </c>
      <c r="B5">
        <v>7.73</v>
      </c>
    </row>
    <row r="6" spans="1:2" x14ac:dyDescent="0.25">
      <c r="A6" t="s">
        <v>12</v>
      </c>
      <c r="B6">
        <v>7.64</v>
      </c>
    </row>
    <row r="7" spans="1:2" x14ac:dyDescent="0.25">
      <c r="A7" t="s">
        <v>12</v>
      </c>
      <c r="B7">
        <v>7.62</v>
      </c>
    </row>
    <row r="8" spans="1:2" x14ac:dyDescent="0.25">
      <c r="A8" t="s">
        <v>12</v>
      </c>
      <c r="B8">
        <v>7.53</v>
      </c>
    </row>
    <row r="9" spans="1:2" x14ac:dyDescent="0.25">
      <c r="A9" t="s">
        <v>12</v>
      </c>
      <c r="B9">
        <v>7.36</v>
      </c>
    </row>
    <row r="10" spans="1:2" x14ac:dyDescent="0.25">
      <c r="A10" t="s">
        <v>12</v>
      </c>
      <c r="B10">
        <v>7.28</v>
      </c>
    </row>
    <row r="11" spans="1:2" x14ac:dyDescent="0.25">
      <c r="A11" t="s">
        <v>12</v>
      </c>
      <c r="B11">
        <v>7.24</v>
      </c>
    </row>
    <row r="12" spans="1:2" x14ac:dyDescent="0.25">
      <c r="A12" t="s">
        <v>12</v>
      </c>
      <c r="B12">
        <v>7.18</v>
      </c>
    </row>
    <row r="13" spans="1:2" x14ac:dyDescent="0.25">
      <c r="A13" t="s">
        <v>12</v>
      </c>
      <c r="B13">
        <v>6.97</v>
      </c>
    </row>
    <row r="14" spans="1:2" x14ac:dyDescent="0.25">
      <c r="A14" t="s">
        <v>12</v>
      </c>
      <c r="B14">
        <v>6.88</v>
      </c>
    </row>
    <row r="15" spans="1:2" x14ac:dyDescent="0.25">
      <c r="A15" t="s">
        <v>12</v>
      </c>
      <c r="B15">
        <v>6.86</v>
      </c>
    </row>
    <row r="16" spans="1:2" x14ac:dyDescent="0.25">
      <c r="A16" t="s">
        <v>12</v>
      </c>
      <c r="B16">
        <v>6.7</v>
      </c>
    </row>
    <row r="17" spans="1:2" x14ac:dyDescent="0.25">
      <c r="A17" t="s">
        <v>12</v>
      </c>
      <c r="B17">
        <v>6.66</v>
      </c>
    </row>
    <row r="18" spans="1:2" x14ac:dyDescent="0.25">
      <c r="A18" t="s">
        <v>12</v>
      </c>
      <c r="B18">
        <v>6.6</v>
      </c>
    </row>
    <row r="19" spans="1:2" x14ac:dyDescent="0.25">
      <c r="A19" t="s">
        <v>12</v>
      </c>
      <c r="B19">
        <v>6.51</v>
      </c>
    </row>
    <row r="20" spans="1:2" x14ac:dyDescent="0.25">
      <c r="A20" t="s">
        <v>12</v>
      </c>
      <c r="B20">
        <v>6.31</v>
      </c>
    </row>
    <row r="21" spans="1:2" x14ac:dyDescent="0.25">
      <c r="A21" t="s">
        <v>12</v>
      </c>
      <c r="B21" s="55">
        <v>5.94</v>
      </c>
    </row>
    <row r="22" spans="1:2" x14ac:dyDescent="0.25">
      <c r="A22" t="s">
        <v>12</v>
      </c>
      <c r="B22" s="55">
        <v>4.6399999999999997</v>
      </c>
    </row>
    <row r="23" spans="1:2" x14ac:dyDescent="0.25">
      <c r="A23" t="s">
        <v>12</v>
      </c>
      <c r="B23" s="55">
        <v>4.55</v>
      </c>
    </row>
    <row r="24" spans="1:2" x14ac:dyDescent="0.25">
      <c r="A24" t="s">
        <v>256</v>
      </c>
      <c r="B24" s="56">
        <v>9.31</v>
      </c>
    </row>
    <row r="25" spans="1:2" x14ac:dyDescent="0.25">
      <c r="A25" t="s">
        <v>256</v>
      </c>
      <c r="B25">
        <v>9.1</v>
      </c>
    </row>
    <row r="26" spans="1:2" x14ac:dyDescent="0.25">
      <c r="A26" t="s">
        <v>256</v>
      </c>
      <c r="B26">
        <v>8.58</v>
      </c>
    </row>
    <row r="27" spans="1:2" x14ac:dyDescent="0.25">
      <c r="A27" t="s">
        <v>256</v>
      </c>
      <c r="B27">
        <v>8.4499999999999993</v>
      </c>
    </row>
    <row r="28" spans="1:2" x14ac:dyDescent="0.25">
      <c r="A28" t="s">
        <v>256</v>
      </c>
      <c r="B28">
        <v>8.3800000000000008</v>
      </c>
    </row>
    <row r="29" spans="1:2" x14ac:dyDescent="0.25">
      <c r="A29" t="s">
        <v>256</v>
      </c>
      <c r="B29">
        <v>7.91</v>
      </c>
    </row>
    <row r="30" spans="1:2" x14ac:dyDescent="0.25">
      <c r="A30" t="s">
        <v>256</v>
      </c>
      <c r="B30">
        <v>7.9</v>
      </c>
    </row>
    <row r="31" spans="1:2" x14ac:dyDescent="0.25">
      <c r="A31" t="s">
        <v>256</v>
      </c>
      <c r="B31">
        <v>7.61</v>
      </c>
    </row>
    <row r="32" spans="1:2" x14ac:dyDescent="0.25">
      <c r="A32" t="s">
        <v>256</v>
      </c>
      <c r="B32">
        <v>7.5</v>
      </c>
    </row>
    <row r="33" spans="1:2" x14ac:dyDescent="0.25">
      <c r="A33" t="s">
        <v>256</v>
      </c>
      <c r="B33" s="55">
        <v>7.29</v>
      </c>
    </row>
    <row r="34" spans="1:2" x14ac:dyDescent="0.25">
      <c r="A34" t="s">
        <v>256</v>
      </c>
      <c r="B34" s="55">
        <v>6.31</v>
      </c>
    </row>
    <row r="35" spans="1:2" x14ac:dyDescent="0.25">
      <c r="A35" t="s">
        <v>858</v>
      </c>
      <c r="B35" s="56">
        <v>6.06</v>
      </c>
    </row>
    <row r="36" spans="1:2" x14ac:dyDescent="0.25">
      <c r="A36" t="s">
        <v>858</v>
      </c>
      <c r="B36" s="56">
        <v>5.64</v>
      </c>
    </row>
    <row r="37" spans="1:2" x14ac:dyDescent="0.25">
      <c r="A37" t="s">
        <v>858</v>
      </c>
      <c r="B37" s="56">
        <v>5.51</v>
      </c>
    </row>
    <row r="38" spans="1:2" x14ac:dyDescent="0.25">
      <c r="A38" t="s">
        <v>858</v>
      </c>
      <c r="B38" s="56">
        <v>5.22</v>
      </c>
    </row>
    <row r="39" spans="1:2" x14ac:dyDescent="0.25">
      <c r="A39" t="s">
        <v>858</v>
      </c>
      <c r="B39" s="56">
        <v>5.2</v>
      </c>
    </row>
    <row r="40" spans="1:2" x14ac:dyDescent="0.25">
      <c r="A40" t="s">
        <v>858</v>
      </c>
      <c r="B40" s="55">
        <v>3</v>
      </c>
    </row>
    <row r="41" spans="1:2" x14ac:dyDescent="0.25">
      <c r="A41" t="s">
        <v>13</v>
      </c>
      <c r="B41">
        <v>5.68</v>
      </c>
    </row>
    <row r="42" spans="1:2" x14ac:dyDescent="0.25">
      <c r="A42" t="s">
        <v>13</v>
      </c>
      <c r="B42">
        <v>5.6</v>
      </c>
    </row>
    <row r="43" spans="1:2" x14ac:dyDescent="0.25">
      <c r="A43" t="s">
        <v>13</v>
      </c>
      <c r="B43">
        <v>4.3499999999999996</v>
      </c>
    </row>
    <row r="44" spans="1:2" x14ac:dyDescent="0.25">
      <c r="A44" t="s">
        <v>13</v>
      </c>
      <c r="B44">
        <v>4.16</v>
      </c>
    </row>
    <row r="45" spans="1:2" x14ac:dyDescent="0.25">
      <c r="A45" t="s">
        <v>13</v>
      </c>
      <c r="B45">
        <v>3.98</v>
      </c>
    </row>
    <row r="46" spans="1:2" x14ac:dyDescent="0.25">
      <c r="A46" t="s">
        <v>13</v>
      </c>
      <c r="B46" s="55">
        <v>3.85</v>
      </c>
    </row>
    <row r="47" spans="1:2" x14ac:dyDescent="0.25">
      <c r="A47" t="s">
        <v>13</v>
      </c>
      <c r="B47" s="55">
        <v>3.65</v>
      </c>
    </row>
    <row r="48" spans="1:2" x14ac:dyDescent="0.25">
      <c r="A48" t="s">
        <v>13</v>
      </c>
      <c r="B48" s="55">
        <v>2.86</v>
      </c>
    </row>
    <row r="49" spans="1:2" x14ac:dyDescent="0.25">
      <c r="A49" t="s">
        <v>7</v>
      </c>
      <c r="B49">
        <v>9.2100000000000009</v>
      </c>
    </row>
    <row r="50" spans="1:2" x14ac:dyDescent="0.25">
      <c r="A50" t="s">
        <v>7</v>
      </c>
      <c r="B50">
        <v>8.07</v>
      </c>
    </row>
    <row r="51" spans="1:2" x14ac:dyDescent="0.25">
      <c r="A51" t="s">
        <v>7</v>
      </c>
      <c r="B51">
        <v>7.67</v>
      </c>
    </row>
    <row r="52" spans="1:2" x14ac:dyDescent="0.25">
      <c r="A52" t="s">
        <v>7</v>
      </c>
      <c r="B52" s="55">
        <v>6.83</v>
      </c>
    </row>
    <row r="53" spans="1:2" x14ac:dyDescent="0.25">
      <c r="A53" t="s">
        <v>7</v>
      </c>
      <c r="B53" s="55">
        <v>6.44</v>
      </c>
    </row>
    <row r="54" spans="1:2" x14ac:dyDescent="0.25">
      <c r="A54" t="s">
        <v>9</v>
      </c>
      <c r="B54" s="56">
        <v>8.4600000000000009</v>
      </c>
    </row>
    <row r="55" spans="1:2" x14ac:dyDescent="0.25">
      <c r="A55" t="s">
        <v>9</v>
      </c>
      <c r="B55" s="56">
        <v>8.19</v>
      </c>
    </row>
    <row r="56" spans="1:2" x14ac:dyDescent="0.25">
      <c r="A56" t="s">
        <v>9</v>
      </c>
      <c r="B56" s="56">
        <v>8.1</v>
      </c>
    </row>
    <row r="57" spans="1:2" x14ac:dyDescent="0.25">
      <c r="A57" t="s">
        <v>9</v>
      </c>
      <c r="B57" s="56">
        <v>8.08</v>
      </c>
    </row>
    <row r="58" spans="1:2" x14ac:dyDescent="0.25">
      <c r="A58" t="s">
        <v>9</v>
      </c>
      <c r="B58" s="56">
        <v>7.83</v>
      </c>
    </row>
    <row r="59" spans="1:2" x14ac:dyDescent="0.25">
      <c r="A59" t="s">
        <v>9</v>
      </c>
      <c r="B59" s="56">
        <v>7.57</v>
      </c>
    </row>
    <row r="60" spans="1:2" x14ac:dyDescent="0.25">
      <c r="A60" t="s">
        <v>9</v>
      </c>
      <c r="B60" s="56">
        <v>7.55</v>
      </c>
    </row>
    <row r="61" spans="1:2" x14ac:dyDescent="0.25">
      <c r="A61" t="s">
        <v>9</v>
      </c>
      <c r="B61" s="56">
        <v>7.19</v>
      </c>
    </row>
    <row r="62" spans="1:2" x14ac:dyDescent="0.25">
      <c r="A62" t="s">
        <v>9</v>
      </c>
      <c r="B62" s="56">
        <v>6.86</v>
      </c>
    </row>
    <row r="63" spans="1:2" x14ac:dyDescent="0.25">
      <c r="A63" t="s">
        <v>9</v>
      </c>
      <c r="B63" s="56">
        <v>6.73</v>
      </c>
    </row>
    <row r="64" spans="1:2" x14ac:dyDescent="0.25">
      <c r="A64" t="s">
        <v>9</v>
      </c>
      <c r="B64" s="55">
        <v>6.15</v>
      </c>
    </row>
    <row r="65" spans="1:2" x14ac:dyDescent="0.25">
      <c r="A65" t="s">
        <v>9</v>
      </c>
      <c r="B65" s="55">
        <v>5.31</v>
      </c>
    </row>
    <row r="66" spans="1:2" x14ac:dyDescent="0.25">
      <c r="A66" t="s">
        <v>587</v>
      </c>
      <c r="B66">
        <v>8.66</v>
      </c>
    </row>
    <row r="67" spans="1:2" x14ac:dyDescent="0.25">
      <c r="A67" t="s">
        <v>587</v>
      </c>
      <c r="B67">
        <v>7.3</v>
      </c>
    </row>
    <row r="68" spans="1:2" x14ac:dyDescent="0.25">
      <c r="A68" t="s">
        <v>587</v>
      </c>
      <c r="B68">
        <v>7.07</v>
      </c>
    </row>
    <row r="69" spans="1:2" x14ac:dyDescent="0.25">
      <c r="A69" t="s">
        <v>587</v>
      </c>
      <c r="B69">
        <v>7.02</v>
      </c>
    </row>
    <row r="70" spans="1:2" x14ac:dyDescent="0.25">
      <c r="A70" t="s">
        <v>587</v>
      </c>
      <c r="B70">
        <v>6.98</v>
      </c>
    </row>
    <row r="71" spans="1:2" x14ac:dyDescent="0.25">
      <c r="A71" t="s">
        <v>587</v>
      </c>
      <c r="B71">
        <v>6.84</v>
      </c>
    </row>
    <row r="72" spans="1:2" x14ac:dyDescent="0.25">
      <c r="A72" t="s">
        <v>587</v>
      </c>
      <c r="B72">
        <v>6.57</v>
      </c>
    </row>
    <row r="73" spans="1:2" x14ac:dyDescent="0.25">
      <c r="A73" t="s">
        <v>587</v>
      </c>
      <c r="B73">
        <v>6.35</v>
      </c>
    </row>
    <row r="74" spans="1:2" x14ac:dyDescent="0.25">
      <c r="A74" t="s">
        <v>587</v>
      </c>
      <c r="B74" s="55">
        <v>4.9800000000000004</v>
      </c>
    </row>
    <row r="75" spans="1:2" x14ac:dyDescent="0.25">
      <c r="A75" t="s">
        <v>587</v>
      </c>
      <c r="B75" s="55">
        <v>3.72</v>
      </c>
    </row>
    <row r="76" spans="1:2" x14ac:dyDescent="0.25">
      <c r="A76" t="s">
        <v>8</v>
      </c>
      <c r="B76" s="56">
        <v>9.51</v>
      </c>
    </row>
    <row r="77" spans="1:2" x14ac:dyDescent="0.25">
      <c r="A77" t="s">
        <v>8</v>
      </c>
      <c r="B77" s="56">
        <v>9.4499999999999993</v>
      </c>
    </row>
    <row r="78" spans="1:2" x14ac:dyDescent="0.25">
      <c r="A78" t="s">
        <v>8</v>
      </c>
      <c r="B78" s="56">
        <v>8.93</v>
      </c>
    </row>
    <row r="79" spans="1:2" x14ac:dyDescent="0.25">
      <c r="A79" t="s">
        <v>8</v>
      </c>
      <c r="B79" s="56">
        <v>8.68</v>
      </c>
    </row>
    <row r="80" spans="1:2" x14ac:dyDescent="0.25">
      <c r="A80" t="s">
        <v>8</v>
      </c>
      <c r="B80" s="56">
        <v>8.67</v>
      </c>
    </row>
    <row r="81" spans="1:2" x14ac:dyDescent="0.25">
      <c r="A81" t="s">
        <v>8</v>
      </c>
      <c r="B81" s="56">
        <v>8.3800000000000008</v>
      </c>
    </row>
    <row r="82" spans="1:2" x14ac:dyDescent="0.25">
      <c r="A82" t="s">
        <v>8</v>
      </c>
      <c r="B82" s="56">
        <v>8.3800000000000008</v>
      </c>
    </row>
    <row r="83" spans="1:2" x14ac:dyDescent="0.25">
      <c r="A83" t="s">
        <v>8</v>
      </c>
      <c r="B83" s="56">
        <v>8.35</v>
      </c>
    </row>
    <row r="84" spans="1:2" x14ac:dyDescent="0.25">
      <c r="A84" t="s">
        <v>8</v>
      </c>
      <c r="B84" s="56">
        <v>8.31</v>
      </c>
    </row>
    <row r="85" spans="1:2" x14ac:dyDescent="0.25">
      <c r="A85" t="s">
        <v>8</v>
      </c>
      <c r="B85" s="56">
        <v>8.2899999999999991</v>
      </c>
    </row>
    <row r="86" spans="1:2" x14ac:dyDescent="0.25">
      <c r="A86" t="s">
        <v>8</v>
      </c>
      <c r="B86" s="56">
        <v>8.2799999999999994</v>
      </c>
    </row>
    <row r="87" spans="1:2" x14ac:dyDescent="0.25">
      <c r="A87" t="s">
        <v>8</v>
      </c>
      <c r="B87" s="56">
        <v>8.2200000000000006</v>
      </c>
    </row>
    <row r="88" spans="1:2" x14ac:dyDescent="0.25">
      <c r="A88" t="s">
        <v>8</v>
      </c>
      <c r="B88" s="56">
        <v>8.14</v>
      </c>
    </row>
    <row r="89" spans="1:2" x14ac:dyDescent="0.25">
      <c r="A89" t="s">
        <v>8</v>
      </c>
      <c r="B89" s="56">
        <v>8.1</v>
      </c>
    </row>
    <row r="90" spans="1:2" x14ac:dyDescent="0.25">
      <c r="A90" t="s">
        <v>8</v>
      </c>
      <c r="B90" s="56">
        <v>8.0500000000000007</v>
      </c>
    </row>
    <row r="91" spans="1:2" x14ac:dyDescent="0.25">
      <c r="A91" t="s">
        <v>8</v>
      </c>
      <c r="B91" s="56">
        <v>7.77</v>
      </c>
    </row>
    <row r="92" spans="1:2" x14ac:dyDescent="0.25">
      <c r="A92" t="s">
        <v>8</v>
      </c>
      <c r="B92" s="56">
        <v>7.73</v>
      </c>
    </row>
    <row r="93" spans="1:2" x14ac:dyDescent="0.25">
      <c r="A93" t="s">
        <v>8</v>
      </c>
      <c r="B93" s="56">
        <v>7.72</v>
      </c>
    </row>
    <row r="94" spans="1:2" x14ac:dyDescent="0.25">
      <c r="A94" t="s">
        <v>8</v>
      </c>
      <c r="B94" s="56">
        <v>7.54</v>
      </c>
    </row>
    <row r="95" spans="1:2" x14ac:dyDescent="0.25">
      <c r="A95" t="s">
        <v>8</v>
      </c>
      <c r="B95" s="56">
        <v>7.53</v>
      </c>
    </row>
    <row r="96" spans="1:2" x14ac:dyDescent="0.25">
      <c r="A96" t="s">
        <v>8</v>
      </c>
      <c r="B96" s="56">
        <v>7.35</v>
      </c>
    </row>
    <row r="97" spans="1:2" x14ac:dyDescent="0.25">
      <c r="A97" t="s">
        <v>8</v>
      </c>
      <c r="B97" s="56">
        <v>7.32</v>
      </c>
    </row>
    <row r="98" spans="1:2" x14ac:dyDescent="0.25">
      <c r="A98" t="s">
        <v>8</v>
      </c>
      <c r="B98" s="56">
        <v>7.23</v>
      </c>
    </row>
    <row r="99" spans="1:2" x14ac:dyDescent="0.25">
      <c r="A99" t="s">
        <v>8</v>
      </c>
      <c r="B99" s="56">
        <v>6.56</v>
      </c>
    </row>
    <row r="100" spans="1:2" x14ac:dyDescent="0.25">
      <c r="A100" t="s">
        <v>8</v>
      </c>
      <c r="B100" s="56">
        <v>6.54</v>
      </c>
    </row>
    <row r="101" spans="1:2" x14ac:dyDescent="0.25">
      <c r="A101" t="s">
        <v>8</v>
      </c>
      <c r="B101" s="56">
        <v>6.46</v>
      </c>
    </row>
    <row r="102" spans="1:2" x14ac:dyDescent="0.25">
      <c r="A102" t="s">
        <v>8</v>
      </c>
      <c r="B102" s="55">
        <v>6.39</v>
      </c>
    </row>
    <row r="103" spans="1:2" x14ac:dyDescent="0.25">
      <c r="A103" t="s">
        <v>8</v>
      </c>
      <c r="B103" s="55">
        <v>6.01</v>
      </c>
    </row>
    <row r="104" spans="1:2" x14ac:dyDescent="0.25">
      <c r="A104" t="s">
        <v>8</v>
      </c>
      <c r="B104" s="55">
        <v>5.59</v>
      </c>
    </row>
    <row r="105" spans="1:2" x14ac:dyDescent="0.25">
      <c r="A105" t="s">
        <v>258</v>
      </c>
      <c r="B105" s="56">
        <v>8.99</v>
      </c>
    </row>
    <row r="106" spans="1:2" x14ac:dyDescent="0.25">
      <c r="A106" t="s">
        <v>258</v>
      </c>
      <c r="B106" s="56">
        <v>8.8800000000000008</v>
      </c>
    </row>
    <row r="107" spans="1:2" x14ac:dyDescent="0.25">
      <c r="A107" t="s">
        <v>258</v>
      </c>
      <c r="B107" s="56">
        <v>8.82</v>
      </c>
    </row>
    <row r="108" spans="1:2" x14ac:dyDescent="0.25">
      <c r="A108" t="s">
        <v>258</v>
      </c>
      <c r="B108" s="56">
        <v>8.75</v>
      </c>
    </row>
    <row r="109" spans="1:2" x14ac:dyDescent="0.25">
      <c r="A109" t="s">
        <v>258</v>
      </c>
      <c r="B109" s="56">
        <v>8.61</v>
      </c>
    </row>
    <row r="110" spans="1:2" x14ac:dyDescent="0.25">
      <c r="A110" t="s">
        <v>258</v>
      </c>
      <c r="B110" s="56">
        <v>8.5299999999999994</v>
      </c>
    </row>
    <row r="111" spans="1:2" x14ac:dyDescent="0.25">
      <c r="A111" t="s">
        <v>258</v>
      </c>
      <c r="B111" s="56">
        <v>8.49</v>
      </c>
    </row>
    <row r="112" spans="1:2" x14ac:dyDescent="0.25">
      <c r="A112" t="s">
        <v>258</v>
      </c>
      <c r="B112" s="56">
        <v>8.1999999999999993</v>
      </c>
    </row>
    <row r="113" spans="1:2" x14ac:dyDescent="0.25">
      <c r="A113" t="s">
        <v>258</v>
      </c>
      <c r="B113" s="55">
        <v>7.75</v>
      </c>
    </row>
    <row r="114" spans="1:2" x14ac:dyDescent="0.25">
      <c r="A114" t="s">
        <v>258</v>
      </c>
      <c r="B114" s="55">
        <v>7.58</v>
      </c>
    </row>
    <row r="115" spans="1:2" x14ac:dyDescent="0.25">
      <c r="A115" t="s">
        <v>258</v>
      </c>
      <c r="B115" s="55">
        <v>7.36</v>
      </c>
    </row>
    <row r="116" spans="1:2" x14ac:dyDescent="0.25">
      <c r="A116" t="s">
        <v>258</v>
      </c>
      <c r="B116" s="55">
        <v>7.33</v>
      </c>
    </row>
    <row r="117" spans="1:2" x14ac:dyDescent="0.25">
      <c r="A117" t="s">
        <v>260</v>
      </c>
      <c r="B117" s="56">
        <v>10.17</v>
      </c>
    </row>
    <row r="118" spans="1:2" x14ac:dyDescent="0.25">
      <c r="A118" t="s">
        <v>260</v>
      </c>
      <c r="B118" s="56">
        <v>10.01</v>
      </c>
    </row>
    <row r="119" spans="1:2" x14ac:dyDescent="0.25">
      <c r="A119" t="s">
        <v>260</v>
      </c>
      <c r="B119" s="56">
        <v>10</v>
      </c>
    </row>
    <row r="120" spans="1:2" x14ac:dyDescent="0.25">
      <c r="A120" t="s">
        <v>260</v>
      </c>
      <c r="B120" s="56">
        <v>9.99</v>
      </c>
    </row>
    <row r="121" spans="1:2" x14ac:dyDescent="0.25">
      <c r="A121" t="s">
        <v>260</v>
      </c>
      <c r="B121" s="56">
        <v>9.91</v>
      </c>
    </row>
    <row r="122" spans="1:2" x14ac:dyDescent="0.25">
      <c r="A122" t="s">
        <v>260</v>
      </c>
      <c r="B122" s="56">
        <v>9.74</v>
      </c>
    </row>
    <row r="123" spans="1:2" x14ac:dyDescent="0.25">
      <c r="A123" t="s">
        <v>260</v>
      </c>
      <c r="B123" s="56">
        <v>9.2200000000000006</v>
      </c>
    </row>
    <row r="124" spans="1:2" x14ac:dyDescent="0.25">
      <c r="A124" t="s">
        <v>260</v>
      </c>
      <c r="B124" s="56">
        <v>9.16</v>
      </c>
    </row>
    <row r="125" spans="1:2" x14ac:dyDescent="0.25">
      <c r="A125" t="s">
        <v>260</v>
      </c>
      <c r="B125" s="55">
        <v>8.35</v>
      </c>
    </row>
    <row r="126" spans="1:2" x14ac:dyDescent="0.25">
      <c r="A126" t="s">
        <v>260</v>
      </c>
      <c r="B126" s="55">
        <v>7.86</v>
      </c>
    </row>
    <row r="127" spans="1:2" x14ac:dyDescent="0.25">
      <c r="A127" t="s">
        <v>3</v>
      </c>
      <c r="B127" s="56">
        <v>10.06</v>
      </c>
    </row>
    <row r="128" spans="1:2" x14ac:dyDescent="0.25">
      <c r="A128" t="s">
        <v>3</v>
      </c>
      <c r="B128" s="56">
        <v>10</v>
      </c>
    </row>
    <row r="129" spans="1:2" x14ac:dyDescent="0.25">
      <c r="A129" t="s">
        <v>3</v>
      </c>
      <c r="B129" s="56">
        <v>9.94</v>
      </c>
    </row>
    <row r="130" spans="1:2" x14ac:dyDescent="0.25">
      <c r="A130" t="s">
        <v>3</v>
      </c>
      <c r="B130" s="56">
        <v>9.94</v>
      </c>
    </row>
    <row r="131" spans="1:2" x14ac:dyDescent="0.25">
      <c r="A131" t="s">
        <v>3</v>
      </c>
      <c r="B131" s="56">
        <v>9.89</v>
      </c>
    </row>
    <row r="132" spans="1:2" x14ac:dyDescent="0.25">
      <c r="A132" t="s">
        <v>3</v>
      </c>
      <c r="B132" s="56">
        <v>9.81</v>
      </c>
    </row>
    <row r="133" spans="1:2" x14ac:dyDescent="0.25">
      <c r="A133" t="s">
        <v>3</v>
      </c>
      <c r="B133" s="56">
        <v>9.74</v>
      </c>
    </row>
    <row r="134" spans="1:2" x14ac:dyDescent="0.25">
      <c r="A134" t="s">
        <v>3</v>
      </c>
      <c r="B134" s="56">
        <v>9.74</v>
      </c>
    </row>
    <row r="135" spans="1:2" x14ac:dyDescent="0.25">
      <c r="A135" t="s">
        <v>3</v>
      </c>
      <c r="B135" s="56">
        <v>9.5399999999999991</v>
      </c>
    </row>
    <row r="136" spans="1:2" x14ac:dyDescent="0.25">
      <c r="A136" t="s">
        <v>3</v>
      </c>
      <c r="B136" s="56">
        <v>9.51</v>
      </c>
    </row>
    <row r="137" spans="1:2" x14ac:dyDescent="0.25">
      <c r="A137" t="s">
        <v>3</v>
      </c>
      <c r="B137" s="56">
        <v>9.51</v>
      </c>
    </row>
    <row r="138" spans="1:2" x14ac:dyDescent="0.25">
      <c r="A138" t="s">
        <v>3</v>
      </c>
      <c r="B138" s="56">
        <v>9.57</v>
      </c>
    </row>
    <row r="139" spans="1:2" x14ac:dyDescent="0.25">
      <c r="A139" t="s">
        <v>3</v>
      </c>
      <c r="B139" s="56">
        <v>9.24</v>
      </c>
    </row>
    <row r="140" spans="1:2" x14ac:dyDescent="0.25">
      <c r="A140" t="s">
        <v>3</v>
      </c>
      <c r="B140" s="56">
        <v>9.2100000000000009</v>
      </c>
    </row>
    <row r="141" spans="1:2" x14ac:dyDescent="0.25">
      <c r="A141" t="s">
        <v>3</v>
      </c>
      <c r="B141" s="56">
        <v>9.15</v>
      </c>
    </row>
    <row r="142" spans="1:2" x14ac:dyDescent="0.25">
      <c r="A142" t="s">
        <v>3</v>
      </c>
      <c r="B142" s="56">
        <v>9.1199999999999992</v>
      </c>
    </row>
    <row r="143" spans="1:2" x14ac:dyDescent="0.25">
      <c r="A143" t="s">
        <v>3</v>
      </c>
      <c r="B143" s="56">
        <v>9.1199999999999992</v>
      </c>
    </row>
    <row r="144" spans="1:2" x14ac:dyDescent="0.25">
      <c r="A144" t="s">
        <v>3</v>
      </c>
      <c r="B144" s="56">
        <v>9.09</v>
      </c>
    </row>
    <row r="145" spans="1:2" x14ac:dyDescent="0.25">
      <c r="A145" t="s">
        <v>3</v>
      </c>
      <c r="B145" s="56">
        <v>9.07</v>
      </c>
    </row>
    <row r="146" spans="1:2" x14ac:dyDescent="0.25">
      <c r="A146" t="s">
        <v>3</v>
      </c>
      <c r="B146" s="56">
        <v>9.07</v>
      </c>
    </row>
    <row r="147" spans="1:2" x14ac:dyDescent="0.25">
      <c r="A147" t="s">
        <v>3</v>
      </c>
      <c r="B147" s="56">
        <v>8.99</v>
      </c>
    </row>
    <row r="148" spans="1:2" x14ac:dyDescent="0.25">
      <c r="A148" t="s">
        <v>3</v>
      </c>
      <c r="B148" s="56">
        <v>8.9700000000000006</v>
      </c>
    </row>
    <row r="149" spans="1:2" x14ac:dyDescent="0.25">
      <c r="A149" t="s">
        <v>3</v>
      </c>
      <c r="B149" s="56">
        <v>8.85</v>
      </c>
    </row>
    <row r="150" spans="1:2" x14ac:dyDescent="0.25">
      <c r="A150" t="s">
        <v>3</v>
      </c>
      <c r="B150" s="56">
        <v>8.84</v>
      </c>
    </row>
    <row r="151" spans="1:2" x14ac:dyDescent="0.25">
      <c r="A151" t="s">
        <v>3</v>
      </c>
      <c r="B151" s="56">
        <v>8.83</v>
      </c>
    </row>
    <row r="152" spans="1:2" x14ac:dyDescent="0.25">
      <c r="A152" t="s">
        <v>3</v>
      </c>
      <c r="B152" s="56">
        <v>8.81</v>
      </c>
    </row>
    <row r="153" spans="1:2" x14ac:dyDescent="0.25">
      <c r="A153" t="s">
        <v>3</v>
      </c>
      <c r="B153" s="56">
        <v>8.77</v>
      </c>
    </row>
    <row r="154" spans="1:2" x14ac:dyDescent="0.25">
      <c r="A154" t="s">
        <v>3</v>
      </c>
      <c r="B154" s="56">
        <v>8.77</v>
      </c>
    </row>
    <row r="155" spans="1:2" x14ac:dyDescent="0.25">
      <c r="A155" t="s">
        <v>3</v>
      </c>
      <c r="B155" s="56">
        <v>8.74</v>
      </c>
    </row>
    <row r="156" spans="1:2" x14ac:dyDescent="0.25">
      <c r="A156" t="s">
        <v>3</v>
      </c>
      <c r="B156" s="56">
        <v>8.7100000000000009</v>
      </c>
    </row>
    <row r="157" spans="1:2" x14ac:dyDescent="0.25">
      <c r="A157" t="s">
        <v>3</v>
      </c>
      <c r="B157" s="56">
        <v>8.6999999999999993</v>
      </c>
    </row>
    <row r="158" spans="1:2" x14ac:dyDescent="0.25">
      <c r="A158" t="s">
        <v>3</v>
      </c>
      <c r="B158" s="56">
        <v>8.6</v>
      </c>
    </row>
    <row r="159" spans="1:2" x14ac:dyDescent="0.25">
      <c r="A159" t="s">
        <v>3</v>
      </c>
      <c r="B159" s="56">
        <v>8.5399999999999991</v>
      </c>
    </row>
    <row r="160" spans="1:2" x14ac:dyDescent="0.25">
      <c r="A160" t="s">
        <v>3</v>
      </c>
      <c r="B160" s="56">
        <v>8.4600000000000009</v>
      </c>
    </row>
    <row r="161" spans="1:2" x14ac:dyDescent="0.25">
      <c r="A161" t="s">
        <v>3</v>
      </c>
      <c r="B161" s="56">
        <v>8.44</v>
      </c>
    </row>
    <row r="162" spans="1:2" x14ac:dyDescent="0.25">
      <c r="A162" t="s">
        <v>3</v>
      </c>
      <c r="B162" s="56">
        <v>8.36</v>
      </c>
    </row>
    <row r="163" spans="1:2" x14ac:dyDescent="0.25">
      <c r="A163" t="s">
        <v>3</v>
      </c>
      <c r="B163" s="56">
        <v>8.2799999999999994</v>
      </c>
    </row>
    <row r="164" spans="1:2" x14ac:dyDescent="0.25">
      <c r="A164" t="s">
        <v>3</v>
      </c>
      <c r="B164" s="56">
        <v>8.2799999999999994</v>
      </c>
    </row>
    <row r="165" spans="1:2" x14ac:dyDescent="0.25">
      <c r="A165" t="s">
        <v>3</v>
      </c>
      <c r="B165" s="56">
        <v>8.1199999999999992</v>
      </c>
    </row>
    <row r="166" spans="1:2" x14ac:dyDescent="0.25">
      <c r="A166" t="s">
        <v>3</v>
      </c>
      <c r="B166" s="56">
        <v>8.11</v>
      </c>
    </row>
    <row r="167" spans="1:2" x14ac:dyDescent="0.25">
      <c r="A167" t="s">
        <v>3</v>
      </c>
      <c r="B167" s="55">
        <v>7.99</v>
      </c>
    </row>
    <row r="168" spans="1:2" x14ac:dyDescent="0.25">
      <c r="A168" t="s">
        <v>3</v>
      </c>
      <c r="B168" s="55">
        <v>7.86</v>
      </c>
    </row>
    <row r="169" spans="1:2" x14ac:dyDescent="0.25">
      <c r="A169" t="s">
        <v>3</v>
      </c>
      <c r="B169" s="55">
        <v>7.72</v>
      </c>
    </row>
    <row r="170" spans="1:2" x14ac:dyDescent="0.25">
      <c r="A170" t="s">
        <v>3</v>
      </c>
      <c r="B170" s="55">
        <v>7.68</v>
      </c>
    </row>
    <row r="171" spans="1:2" x14ac:dyDescent="0.25">
      <c r="A171" t="s">
        <v>586</v>
      </c>
      <c r="B171" s="56">
        <v>6.44</v>
      </c>
    </row>
    <row r="172" spans="1:2" x14ac:dyDescent="0.25">
      <c r="A172" t="s">
        <v>586</v>
      </c>
      <c r="B172" s="56">
        <v>5.96</v>
      </c>
    </row>
    <row r="173" spans="1:2" x14ac:dyDescent="0.25">
      <c r="A173" t="s">
        <v>586</v>
      </c>
      <c r="B173" s="55">
        <v>4.53</v>
      </c>
    </row>
    <row r="174" spans="1:2" x14ac:dyDescent="0.25">
      <c r="A174" t="s">
        <v>585</v>
      </c>
      <c r="B174" s="56">
        <v>8.26</v>
      </c>
    </row>
    <row r="175" spans="1:2" x14ac:dyDescent="0.25">
      <c r="A175" t="s">
        <v>585</v>
      </c>
      <c r="B175" s="56">
        <v>8.23</v>
      </c>
    </row>
    <row r="176" spans="1:2" x14ac:dyDescent="0.25">
      <c r="A176" t="s">
        <v>585</v>
      </c>
      <c r="B176" s="56">
        <v>8.1999999999999993</v>
      </c>
    </row>
    <row r="177" spans="1:2" x14ac:dyDescent="0.25">
      <c r="A177" t="s">
        <v>585</v>
      </c>
      <c r="B177" s="56">
        <v>8.09</v>
      </c>
    </row>
    <row r="178" spans="1:2" x14ac:dyDescent="0.25">
      <c r="A178" t="s">
        <v>585</v>
      </c>
      <c r="B178" s="56">
        <v>7.68</v>
      </c>
    </row>
    <row r="179" spans="1:2" x14ac:dyDescent="0.25">
      <c r="A179" t="s">
        <v>585</v>
      </c>
      <c r="B179" s="56">
        <v>7.6</v>
      </c>
    </row>
    <row r="180" spans="1:2" x14ac:dyDescent="0.25">
      <c r="A180" t="s">
        <v>585</v>
      </c>
      <c r="B180" s="56">
        <v>7.38</v>
      </c>
    </row>
    <row r="181" spans="1:2" x14ac:dyDescent="0.25">
      <c r="A181" t="s">
        <v>585</v>
      </c>
      <c r="B181" s="56">
        <v>7.15</v>
      </c>
    </row>
    <row r="182" spans="1:2" x14ac:dyDescent="0.25">
      <c r="A182" t="s">
        <v>585</v>
      </c>
      <c r="B182" s="56">
        <v>7</v>
      </c>
    </row>
    <row r="183" spans="1:2" x14ac:dyDescent="0.25">
      <c r="A183" t="s">
        <v>585</v>
      </c>
      <c r="B183" s="56">
        <v>6.91</v>
      </c>
    </row>
    <row r="184" spans="1:2" x14ac:dyDescent="0.25">
      <c r="A184" t="s">
        <v>585</v>
      </c>
      <c r="B184" s="56">
        <v>6.82</v>
      </c>
    </row>
    <row r="185" spans="1:2" x14ac:dyDescent="0.25">
      <c r="A185" t="s">
        <v>585</v>
      </c>
      <c r="B185" s="56">
        <v>6.29</v>
      </c>
    </row>
    <row r="186" spans="1:2" x14ac:dyDescent="0.25">
      <c r="A186" t="s">
        <v>585</v>
      </c>
      <c r="B186" s="56">
        <v>6.24</v>
      </c>
    </row>
    <row r="187" spans="1:2" x14ac:dyDescent="0.25">
      <c r="A187" t="s">
        <v>585</v>
      </c>
      <c r="B187" s="56">
        <v>5.9</v>
      </c>
    </row>
    <row r="188" spans="1:2" x14ac:dyDescent="0.25">
      <c r="A188" t="s">
        <v>585</v>
      </c>
      <c r="B188" s="56">
        <v>5.64</v>
      </c>
    </row>
    <row r="189" spans="1:2" x14ac:dyDescent="0.25">
      <c r="A189" t="s">
        <v>585</v>
      </c>
      <c r="B189" s="56">
        <v>5.47</v>
      </c>
    </row>
    <row r="190" spans="1:2" x14ac:dyDescent="0.25">
      <c r="A190" t="s">
        <v>585</v>
      </c>
      <c r="B190" s="55">
        <v>5.07</v>
      </c>
    </row>
    <row r="191" spans="1:2" x14ac:dyDescent="0.25">
      <c r="A191" t="s">
        <v>585</v>
      </c>
      <c r="B191" s="55">
        <v>4.75</v>
      </c>
    </row>
    <row r="192" spans="1:2" x14ac:dyDescent="0.25">
      <c r="A192" t="s">
        <v>585</v>
      </c>
      <c r="B192" s="55">
        <v>3.43</v>
      </c>
    </row>
    <row r="193" spans="1:2" x14ac:dyDescent="0.25">
      <c r="A193" t="s">
        <v>588</v>
      </c>
      <c r="B193">
        <v>6.39</v>
      </c>
    </row>
    <row r="194" spans="1:2" x14ac:dyDescent="0.25">
      <c r="A194" t="s">
        <v>588</v>
      </c>
      <c r="B194">
        <v>6.21</v>
      </c>
    </row>
    <row r="195" spans="1:2" x14ac:dyDescent="0.25">
      <c r="A195" t="s">
        <v>588</v>
      </c>
      <c r="B195">
        <v>5.3</v>
      </c>
    </row>
    <row r="196" spans="1:2" x14ac:dyDescent="0.25">
      <c r="A196" t="s">
        <v>588</v>
      </c>
      <c r="B196" s="55">
        <v>4.6399999999999997</v>
      </c>
    </row>
    <row r="197" spans="1:2" x14ac:dyDescent="0.25">
      <c r="A197" t="s">
        <v>11</v>
      </c>
      <c r="B197" s="56">
        <v>7.4</v>
      </c>
    </row>
    <row r="198" spans="1:2" x14ac:dyDescent="0.25">
      <c r="A198" t="s">
        <v>11</v>
      </c>
      <c r="B198" s="56">
        <v>7.34</v>
      </c>
    </row>
    <row r="199" spans="1:2" x14ac:dyDescent="0.25">
      <c r="A199" t="s">
        <v>11</v>
      </c>
      <c r="B199" s="56">
        <v>7.22</v>
      </c>
    </row>
    <row r="200" spans="1:2" x14ac:dyDescent="0.25">
      <c r="A200" t="s">
        <v>11</v>
      </c>
      <c r="B200" s="56">
        <v>7.22</v>
      </c>
    </row>
    <row r="201" spans="1:2" x14ac:dyDescent="0.25">
      <c r="A201" t="s">
        <v>11</v>
      </c>
      <c r="B201" s="56">
        <v>7.2</v>
      </c>
    </row>
    <row r="202" spans="1:2" x14ac:dyDescent="0.25">
      <c r="A202" t="s">
        <v>11</v>
      </c>
      <c r="B202" s="56">
        <v>7.02</v>
      </c>
    </row>
    <row r="203" spans="1:2" x14ac:dyDescent="0.25">
      <c r="A203" t="s">
        <v>11</v>
      </c>
      <c r="B203" s="56">
        <v>6.85</v>
      </c>
    </row>
    <row r="204" spans="1:2" x14ac:dyDescent="0.25">
      <c r="A204" t="s">
        <v>11</v>
      </c>
      <c r="B204" s="56">
        <v>6.8</v>
      </c>
    </row>
    <row r="205" spans="1:2" x14ac:dyDescent="0.25">
      <c r="A205" t="s">
        <v>11</v>
      </c>
      <c r="B205" s="56">
        <v>6.75</v>
      </c>
    </row>
    <row r="206" spans="1:2" x14ac:dyDescent="0.25">
      <c r="A206" t="s">
        <v>11</v>
      </c>
      <c r="B206" s="56">
        <v>6.73</v>
      </c>
    </row>
    <row r="207" spans="1:2" x14ac:dyDescent="0.25">
      <c r="A207" t="s">
        <v>11</v>
      </c>
      <c r="B207" s="56">
        <v>6.54</v>
      </c>
    </row>
    <row r="208" spans="1:2" x14ac:dyDescent="0.25">
      <c r="A208" t="s">
        <v>11</v>
      </c>
      <c r="B208" s="56">
        <v>6.49</v>
      </c>
    </row>
    <row r="209" spans="1:2" x14ac:dyDescent="0.25">
      <c r="A209" t="s">
        <v>11</v>
      </c>
      <c r="B209" s="56">
        <v>6.47</v>
      </c>
    </row>
    <row r="210" spans="1:2" x14ac:dyDescent="0.25">
      <c r="A210" t="s">
        <v>11</v>
      </c>
      <c r="B210" s="56">
        <v>6.46</v>
      </c>
    </row>
    <row r="211" spans="1:2" x14ac:dyDescent="0.25">
      <c r="A211" t="s">
        <v>11</v>
      </c>
      <c r="B211" s="56">
        <v>6.41</v>
      </c>
    </row>
    <row r="212" spans="1:2" x14ac:dyDescent="0.25">
      <c r="A212" t="s">
        <v>11</v>
      </c>
      <c r="B212" s="56">
        <v>6.32</v>
      </c>
    </row>
    <row r="213" spans="1:2" x14ac:dyDescent="0.25">
      <c r="A213" t="s">
        <v>11</v>
      </c>
      <c r="B213" s="56">
        <v>6.28</v>
      </c>
    </row>
    <row r="214" spans="1:2" x14ac:dyDescent="0.25">
      <c r="A214" t="s">
        <v>11</v>
      </c>
      <c r="B214" s="56">
        <v>6.26</v>
      </c>
    </row>
    <row r="215" spans="1:2" x14ac:dyDescent="0.25">
      <c r="A215" t="s">
        <v>11</v>
      </c>
      <c r="B215" s="56">
        <v>6.25</v>
      </c>
    </row>
    <row r="216" spans="1:2" x14ac:dyDescent="0.25">
      <c r="A216" t="s">
        <v>11</v>
      </c>
      <c r="B216" s="56">
        <v>6.25</v>
      </c>
    </row>
    <row r="217" spans="1:2" x14ac:dyDescent="0.25">
      <c r="A217" t="s">
        <v>11</v>
      </c>
      <c r="B217" s="56">
        <v>6.17</v>
      </c>
    </row>
    <row r="218" spans="1:2" x14ac:dyDescent="0.25">
      <c r="A218" t="s">
        <v>11</v>
      </c>
      <c r="B218" s="56">
        <v>6.12</v>
      </c>
    </row>
    <row r="219" spans="1:2" x14ac:dyDescent="0.25">
      <c r="A219" t="s">
        <v>11</v>
      </c>
      <c r="B219" s="56">
        <v>5.98</v>
      </c>
    </row>
    <row r="220" spans="1:2" x14ac:dyDescent="0.25">
      <c r="A220" t="s">
        <v>11</v>
      </c>
      <c r="B220" s="56">
        <v>5.9</v>
      </c>
    </row>
    <row r="221" spans="1:2" x14ac:dyDescent="0.25">
      <c r="A221" t="s">
        <v>11</v>
      </c>
      <c r="B221" s="56">
        <v>5.86</v>
      </c>
    </row>
    <row r="222" spans="1:2" x14ac:dyDescent="0.25">
      <c r="A222" t="s">
        <v>11</v>
      </c>
      <c r="B222" s="56">
        <v>5.64</v>
      </c>
    </row>
    <row r="223" spans="1:2" x14ac:dyDescent="0.25">
      <c r="A223" t="s">
        <v>11</v>
      </c>
      <c r="B223" s="56">
        <v>5.47</v>
      </c>
    </row>
    <row r="224" spans="1:2" x14ac:dyDescent="0.25">
      <c r="A224" t="s">
        <v>11</v>
      </c>
      <c r="B224" s="56">
        <v>5.45</v>
      </c>
    </row>
    <row r="225" spans="1:2" x14ac:dyDescent="0.25">
      <c r="A225" t="s">
        <v>11</v>
      </c>
      <c r="B225" s="56">
        <v>5.51</v>
      </c>
    </row>
    <row r="226" spans="1:2" x14ac:dyDescent="0.25">
      <c r="A226" t="s">
        <v>11</v>
      </c>
      <c r="B226" s="56">
        <v>5.34</v>
      </c>
    </row>
    <row r="227" spans="1:2" x14ac:dyDescent="0.25">
      <c r="A227" t="s">
        <v>11</v>
      </c>
      <c r="B227" s="56">
        <v>5.34</v>
      </c>
    </row>
    <row r="228" spans="1:2" x14ac:dyDescent="0.25">
      <c r="A228" t="s">
        <v>11</v>
      </c>
      <c r="B228" s="56">
        <v>5.26</v>
      </c>
    </row>
    <row r="229" spans="1:2" x14ac:dyDescent="0.25">
      <c r="A229" t="s">
        <v>11</v>
      </c>
      <c r="B229" s="56">
        <v>5.25</v>
      </c>
    </row>
    <row r="230" spans="1:2" x14ac:dyDescent="0.25">
      <c r="A230" t="s">
        <v>11</v>
      </c>
      <c r="B230" s="56">
        <v>5.18</v>
      </c>
    </row>
    <row r="231" spans="1:2" x14ac:dyDescent="0.25">
      <c r="A231" t="s">
        <v>11</v>
      </c>
      <c r="B231" s="56">
        <v>5.0599999999999996</v>
      </c>
    </row>
    <row r="232" spans="1:2" x14ac:dyDescent="0.25">
      <c r="A232" t="s">
        <v>11</v>
      </c>
      <c r="B232" s="55">
        <v>4.9800000000000004</v>
      </c>
    </row>
    <row r="233" spans="1:2" x14ac:dyDescent="0.25">
      <c r="A233" t="s">
        <v>11</v>
      </c>
      <c r="B233" s="55">
        <v>4.74</v>
      </c>
    </row>
    <row r="234" spans="1:2" x14ac:dyDescent="0.25">
      <c r="A234" t="s">
        <v>11</v>
      </c>
      <c r="B234" s="55">
        <v>4.09</v>
      </c>
    </row>
    <row r="235" spans="1:2" x14ac:dyDescent="0.25">
      <c r="A235" t="s">
        <v>589</v>
      </c>
      <c r="B235">
        <v>9.16</v>
      </c>
    </row>
    <row r="236" spans="1:2" x14ac:dyDescent="0.25">
      <c r="A236" t="s">
        <v>589</v>
      </c>
      <c r="B236">
        <v>8.76</v>
      </c>
    </row>
    <row r="237" spans="1:2" x14ac:dyDescent="0.25">
      <c r="A237" t="s">
        <v>589</v>
      </c>
      <c r="B237">
        <v>8.4600000000000009</v>
      </c>
    </row>
    <row r="238" spans="1:2" x14ac:dyDescent="0.25">
      <c r="A238" t="s">
        <v>589</v>
      </c>
      <c r="B238">
        <v>7.54</v>
      </c>
    </row>
    <row r="239" spans="1:2" x14ac:dyDescent="0.25">
      <c r="A239" t="s">
        <v>589</v>
      </c>
      <c r="B239">
        <v>7.45</v>
      </c>
    </row>
    <row r="240" spans="1:2" x14ac:dyDescent="0.25">
      <c r="A240" t="s">
        <v>589</v>
      </c>
      <c r="B240" s="55">
        <v>5.74</v>
      </c>
    </row>
    <row r="241" spans="1:2" x14ac:dyDescent="0.25">
      <c r="A241" t="s">
        <v>5</v>
      </c>
      <c r="B241">
        <v>9.14</v>
      </c>
    </row>
    <row r="242" spans="1:2" x14ac:dyDescent="0.25">
      <c r="A242" t="s">
        <v>5</v>
      </c>
      <c r="B242">
        <v>8.33</v>
      </c>
    </row>
    <row r="243" spans="1:2" x14ac:dyDescent="0.25">
      <c r="A243" t="s">
        <v>5</v>
      </c>
      <c r="B243">
        <v>8</v>
      </c>
    </row>
  </sheetData>
  <sortState xmlns:xlrd2="http://schemas.microsoft.com/office/spreadsheetml/2017/richdata2" ref="A3:B243">
    <sortCondition ref="A21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E722-0083-49AC-A302-CD883965FEC4}">
  <dimension ref="A1:B79"/>
  <sheetViews>
    <sheetView topLeftCell="A40" workbookViewId="0">
      <selection activeCell="B5" sqref="B5"/>
    </sheetView>
  </sheetViews>
  <sheetFormatPr defaultRowHeight="15" x14ac:dyDescent="0.25"/>
  <sheetData>
    <row r="1" spans="1:2" x14ac:dyDescent="0.25">
      <c r="A1" t="s">
        <v>869</v>
      </c>
    </row>
    <row r="4" spans="1:2" x14ac:dyDescent="0.25">
      <c r="A4" t="s">
        <v>878</v>
      </c>
      <c r="B4">
        <v>8.15</v>
      </c>
    </row>
    <row r="5" spans="1:2" x14ac:dyDescent="0.25">
      <c r="A5" t="s">
        <v>874</v>
      </c>
      <c r="B5">
        <v>7.98</v>
      </c>
    </row>
    <row r="6" spans="1:2" x14ac:dyDescent="0.25">
      <c r="A6" t="s">
        <v>874</v>
      </c>
      <c r="B6">
        <v>7.54</v>
      </c>
    </row>
    <row r="7" spans="1:2" x14ac:dyDescent="0.25">
      <c r="A7" t="s">
        <v>874</v>
      </c>
      <c r="B7">
        <v>7.21</v>
      </c>
    </row>
    <row r="8" spans="1:2" x14ac:dyDescent="0.25">
      <c r="A8" t="s">
        <v>874</v>
      </c>
      <c r="B8" s="55">
        <v>5.83</v>
      </c>
    </row>
    <row r="9" spans="1:2" x14ac:dyDescent="0.25">
      <c r="A9" t="s">
        <v>874</v>
      </c>
      <c r="B9" s="55">
        <v>5.46</v>
      </c>
    </row>
    <row r="10" spans="1:2" x14ac:dyDescent="0.25">
      <c r="A10" t="s">
        <v>874</v>
      </c>
      <c r="B10" s="55">
        <v>4.5</v>
      </c>
    </row>
    <row r="11" spans="1:2" x14ac:dyDescent="0.25">
      <c r="A11" t="s">
        <v>875</v>
      </c>
      <c r="B11">
        <v>8.83</v>
      </c>
    </row>
    <row r="12" spans="1:2" x14ac:dyDescent="0.25">
      <c r="A12" t="s">
        <v>875</v>
      </c>
      <c r="B12">
        <v>7.83</v>
      </c>
    </row>
    <row r="13" spans="1:2" x14ac:dyDescent="0.25">
      <c r="A13" t="s">
        <v>875</v>
      </c>
      <c r="B13">
        <v>7.27</v>
      </c>
    </row>
    <row r="14" spans="1:2" x14ac:dyDescent="0.25">
      <c r="A14" t="s">
        <v>875</v>
      </c>
      <c r="B14">
        <v>7.25</v>
      </c>
    </row>
    <row r="15" spans="1:2" x14ac:dyDescent="0.25">
      <c r="A15" t="s">
        <v>875</v>
      </c>
      <c r="B15">
        <v>5.92</v>
      </c>
    </row>
    <row r="16" spans="1:2" x14ac:dyDescent="0.25">
      <c r="A16" t="s">
        <v>875</v>
      </c>
      <c r="B16" s="55">
        <v>5.58</v>
      </c>
    </row>
    <row r="17" spans="1:2" x14ac:dyDescent="0.25">
      <c r="A17" t="s">
        <v>875</v>
      </c>
      <c r="B17" s="55">
        <v>5.0599999999999996</v>
      </c>
    </row>
    <row r="18" spans="1:2" x14ac:dyDescent="0.25">
      <c r="A18" t="s">
        <v>880</v>
      </c>
      <c r="B18">
        <v>10.62</v>
      </c>
    </row>
    <row r="19" spans="1:2" x14ac:dyDescent="0.25">
      <c r="A19" t="s">
        <v>880</v>
      </c>
      <c r="B19" s="55">
        <v>6.71</v>
      </c>
    </row>
    <row r="20" spans="1:2" x14ac:dyDescent="0.25">
      <c r="A20" t="s">
        <v>253</v>
      </c>
      <c r="B20">
        <v>9.02</v>
      </c>
    </row>
    <row r="21" spans="1:2" x14ac:dyDescent="0.25">
      <c r="A21" t="s">
        <v>253</v>
      </c>
      <c r="B21" s="56">
        <v>8.58</v>
      </c>
    </row>
    <row r="22" spans="1:2" x14ac:dyDescent="0.25">
      <c r="A22" t="s">
        <v>253</v>
      </c>
      <c r="B22" s="56">
        <v>8.1199999999999992</v>
      </c>
    </row>
    <row r="23" spans="1:2" x14ac:dyDescent="0.25">
      <c r="A23" t="s">
        <v>888</v>
      </c>
      <c r="B23">
        <v>5.31</v>
      </c>
    </row>
    <row r="24" spans="1:2" x14ac:dyDescent="0.25">
      <c r="A24" t="s">
        <v>887</v>
      </c>
      <c r="B24">
        <v>5.69</v>
      </c>
    </row>
    <row r="25" spans="1:2" x14ac:dyDescent="0.25">
      <c r="A25" t="s">
        <v>887</v>
      </c>
      <c r="B25" s="55">
        <v>4.04</v>
      </c>
    </row>
    <row r="26" spans="1:2" x14ac:dyDescent="0.25">
      <c r="A26" t="s">
        <v>882</v>
      </c>
      <c r="B26">
        <v>4.08</v>
      </c>
    </row>
    <row r="27" spans="1:2" x14ac:dyDescent="0.25">
      <c r="A27" t="s">
        <v>885</v>
      </c>
      <c r="B27">
        <v>3.83</v>
      </c>
    </row>
    <row r="28" spans="1:2" x14ac:dyDescent="0.25">
      <c r="A28" t="s">
        <v>885</v>
      </c>
      <c r="B28" s="55">
        <v>3.4</v>
      </c>
    </row>
    <row r="29" spans="1:2" x14ac:dyDescent="0.25">
      <c r="A29" t="s">
        <v>884</v>
      </c>
      <c r="B29">
        <v>5.62</v>
      </c>
    </row>
    <row r="30" spans="1:2" x14ac:dyDescent="0.25">
      <c r="A30" t="s">
        <v>884</v>
      </c>
      <c r="B30">
        <v>5.12</v>
      </c>
    </row>
    <row r="31" spans="1:2" x14ac:dyDescent="0.25">
      <c r="A31" t="s">
        <v>872</v>
      </c>
      <c r="B31">
        <v>8.5399999999999991</v>
      </c>
    </row>
    <row r="32" spans="1:2" x14ac:dyDescent="0.25">
      <c r="A32" t="s">
        <v>872</v>
      </c>
      <c r="B32">
        <v>8.5</v>
      </c>
    </row>
    <row r="33" spans="1:2" x14ac:dyDescent="0.25">
      <c r="A33" t="s">
        <v>872</v>
      </c>
      <c r="B33">
        <v>7.67</v>
      </c>
    </row>
    <row r="34" spans="1:2" x14ac:dyDescent="0.25">
      <c r="A34" t="s">
        <v>872</v>
      </c>
      <c r="B34" s="55">
        <v>7.46</v>
      </c>
    </row>
    <row r="35" spans="1:2" x14ac:dyDescent="0.25">
      <c r="A35" t="s">
        <v>252</v>
      </c>
      <c r="B35">
        <v>7.5</v>
      </c>
    </row>
    <row r="36" spans="1:2" x14ac:dyDescent="0.25">
      <c r="A36" t="s">
        <v>873</v>
      </c>
      <c r="B36">
        <v>8.06</v>
      </c>
    </row>
    <row r="37" spans="1:2" x14ac:dyDescent="0.25">
      <c r="A37" t="s">
        <v>873</v>
      </c>
      <c r="B37">
        <v>7.65</v>
      </c>
    </row>
    <row r="38" spans="1:2" x14ac:dyDescent="0.25">
      <c r="A38" t="s">
        <v>876</v>
      </c>
      <c r="B38">
        <v>8.25</v>
      </c>
    </row>
    <row r="39" spans="1:2" x14ac:dyDescent="0.25">
      <c r="A39" t="s">
        <v>876</v>
      </c>
      <c r="B39">
        <v>7.73</v>
      </c>
    </row>
    <row r="40" spans="1:2" x14ac:dyDescent="0.25">
      <c r="A40" t="s">
        <v>876</v>
      </c>
      <c r="B40">
        <v>7.44</v>
      </c>
    </row>
    <row r="41" spans="1:2" x14ac:dyDescent="0.25">
      <c r="A41" t="s">
        <v>876</v>
      </c>
      <c r="B41">
        <v>7.25</v>
      </c>
    </row>
    <row r="42" spans="1:2" x14ac:dyDescent="0.25">
      <c r="A42" t="s">
        <v>876</v>
      </c>
      <c r="B42">
        <v>6.85</v>
      </c>
    </row>
    <row r="43" spans="1:2" x14ac:dyDescent="0.25">
      <c r="A43" t="s">
        <v>876</v>
      </c>
      <c r="B43">
        <v>6.56</v>
      </c>
    </row>
    <row r="44" spans="1:2" x14ac:dyDescent="0.25">
      <c r="A44" t="s">
        <v>876</v>
      </c>
      <c r="B44" s="55">
        <v>5.9</v>
      </c>
    </row>
    <row r="45" spans="1:2" x14ac:dyDescent="0.25">
      <c r="A45" t="s">
        <v>877</v>
      </c>
      <c r="B45">
        <v>7.58</v>
      </c>
    </row>
    <row r="46" spans="1:2" x14ac:dyDescent="0.25">
      <c r="A46" t="s">
        <v>877</v>
      </c>
      <c r="B46">
        <v>6.96</v>
      </c>
    </row>
    <row r="47" spans="1:2" x14ac:dyDescent="0.25">
      <c r="A47" t="s">
        <v>877</v>
      </c>
      <c r="B47">
        <v>6.79</v>
      </c>
    </row>
    <row r="48" spans="1:2" x14ac:dyDescent="0.25">
      <c r="A48" t="s">
        <v>881</v>
      </c>
      <c r="B48" s="56">
        <v>9.31</v>
      </c>
    </row>
    <row r="49" spans="1:2" x14ac:dyDescent="0.25">
      <c r="A49" t="s">
        <v>881</v>
      </c>
      <c r="B49" s="56">
        <v>7.75</v>
      </c>
    </row>
    <row r="50" spans="1:2" x14ac:dyDescent="0.25">
      <c r="A50" t="s">
        <v>879</v>
      </c>
      <c r="B50">
        <v>10.52</v>
      </c>
    </row>
    <row r="51" spans="1:2" x14ac:dyDescent="0.25">
      <c r="A51" t="s">
        <v>879</v>
      </c>
      <c r="B51">
        <v>10.27</v>
      </c>
    </row>
    <row r="52" spans="1:2" x14ac:dyDescent="0.25">
      <c r="A52" t="s">
        <v>879</v>
      </c>
      <c r="B52">
        <v>9.81</v>
      </c>
    </row>
    <row r="53" spans="1:2" x14ac:dyDescent="0.25">
      <c r="A53" t="s">
        <v>879</v>
      </c>
      <c r="B53">
        <v>9.69</v>
      </c>
    </row>
    <row r="54" spans="1:2" x14ac:dyDescent="0.25">
      <c r="A54" t="s">
        <v>879</v>
      </c>
      <c r="B54">
        <v>9.65</v>
      </c>
    </row>
    <row r="55" spans="1:2" x14ac:dyDescent="0.25">
      <c r="A55" t="s">
        <v>879</v>
      </c>
      <c r="B55" s="55">
        <v>9.48</v>
      </c>
    </row>
    <row r="56" spans="1:2" x14ac:dyDescent="0.25">
      <c r="A56" t="s">
        <v>4</v>
      </c>
      <c r="B56">
        <v>9.85</v>
      </c>
    </row>
    <row r="57" spans="1:2" x14ac:dyDescent="0.25">
      <c r="A57" t="s">
        <v>4</v>
      </c>
      <c r="B57">
        <v>8.58</v>
      </c>
    </row>
    <row r="58" spans="1:2" x14ac:dyDescent="0.25">
      <c r="A58" t="s">
        <v>4</v>
      </c>
      <c r="B58">
        <v>8.42</v>
      </c>
    </row>
    <row r="59" spans="1:2" x14ac:dyDescent="0.25">
      <c r="A59" t="s">
        <v>4</v>
      </c>
      <c r="B59" s="55">
        <v>7.98</v>
      </c>
    </row>
    <row r="60" spans="1:2" x14ac:dyDescent="0.25">
      <c r="A60" t="s">
        <v>4</v>
      </c>
      <c r="B60" s="55">
        <v>7.88</v>
      </c>
    </row>
    <row r="61" spans="1:2" x14ac:dyDescent="0.25">
      <c r="A61" t="s">
        <v>883</v>
      </c>
      <c r="B61">
        <v>5.33</v>
      </c>
    </row>
    <row r="62" spans="1:2" x14ac:dyDescent="0.25">
      <c r="A62" t="s">
        <v>883</v>
      </c>
      <c r="B62" s="55">
        <v>3.69</v>
      </c>
    </row>
    <row r="63" spans="1:2" x14ac:dyDescent="0.25">
      <c r="A63" t="s">
        <v>886</v>
      </c>
      <c r="B63">
        <v>6.35</v>
      </c>
    </row>
    <row r="64" spans="1:2" x14ac:dyDescent="0.25">
      <c r="A64" t="s">
        <v>886</v>
      </c>
      <c r="B64">
        <v>5.4</v>
      </c>
    </row>
    <row r="65" spans="1:2" x14ac:dyDescent="0.25">
      <c r="A65" t="s">
        <v>886</v>
      </c>
      <c r="B65">
        <v>5.21</v>
      </c>
    </row>
    <row r="66" spans="1:2" x14ac:dyDescent="0.25">
      <c r="A66" t="s">
        <v>886</v>
      </c>
      <c r="B66">
        <v>5.12</v>
      </c>
    </row>
    <row r="67" spans="1:2" x14ac:dyDescent="0.25">
      <c r="A67" t="s">
        <v>886</v>
      </c>
      <c r="B67" s="55">
        <v>3.83</v>
      </c>
    </row>
    <row r="68" spans="1:2" x14ac:dyDescent="0.25">
      <c r="A68" t="s">
        <v>871</v>
      </c>
      <c r="B68">
        <v>9.65</v>
      </c>
    </row>
    <row r="69" spans="1:2" x14ac:dyDescent="0.25">
      <c r="A69" t="s">
        <v>871</v>
      </c>
      <c r="B69">
        <v>9.3800000000000008</v>
      </c>
    </row>
    <row r="70" spans="1:2" x14ac:dyDescent="0.25">
      <c r="A70" t="s">
        <v>871</v>
      </c>
      <c r="B70">
        <v>9.17</v>
      </c>
    </row>
    <row r="71" spans="1:2" x14ac:dyDescent="0.25">
      <c r="A71" t="s">
        <v>871</v>
      </c>
      <c r="B71">
        <v>9.1199999999999992</v>
      </c>
    </row>
    <row r="72" spans="1:2" x14ac:dyDescent="0.25">
      <c r="A72" t="s">
        <v>871</v>
      </c>
      <c r="B72">
        <v>8.67</v>
      </c>
    </row>
    <row r="73" spans="1:2" x14ac:dyDescent="0.25">
      <c r="A73" t="s">
        <v>871</v>
      </c>
      <c r="B73">
        <v>8.4600000000000009</v>
      </c>
    </row>
    <row r="74" spans="1:2" x14ac:dyDescent="0.25">
      <c r="A74" t="s">
        <v>871</v>
      </c>
      <c r="B74" s="55">
        <v>7.5</v>
      </c>
    </row>
    <row r="75" spans="1:2" x14ac:dyDescent="0.25">
      <c r="A75" t="s">
        <v>871</v>
      </c>
      <c r="B75" s="55">
        <v>7.12</v>
      </c>
    </row>
    <row r="76" spans="1:2" x14ac:dyDescent="0.25">
      <c r="A76" t="s">
        <v>6</v>
      </c>
      <c r="B76">
        <v>9.2100000000000009</v>
      </c>
    </row>
    <row r="77" spans="1:2" x14ac:dyDescent="0.25">
      <c r="A77" t="s">
        <v>6</v>
      </c>
      <c r="B77">
        <v>8.98</v>
      </c>
    </row>
    <row r="78" spans="1:2" x14ac:dyDescent="0.25">
      <c r="A78" t="s">
        <v>6</v>
      </c>
      <c r="B78">
        <v>8.35</v>
      </c>
    </row>
    <row r="79" spans="1:2" x14ac:dyDescent="0.25">
      <c r="A79" t="s">
        <v>6</v>
      </c>
      <c r="B79" s="56">
        <v>7.83</v>
      </c>
    </row>
  </sheetData>
  <sortState xmlns:xlrd2="http://schemas.microsoft.com/office/spreadsheetml/2017/richdata2" ref="A4:B79">
    <sortCondition ref="A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74"/>
  <sheetViews>
    <sheetView topLeftCell="A236" workbookViewId="0">
      <selection activeCell="L16" sqref="L16"/>
    </sheetView>
  </sheetViews>
  <sheetFormatPr defaultRowHeight="15" x14ac:dyDescent="0.25"/>
  <cols>
    <col min="1" max="1" width="9.5703125" bestFit="1" customWidth="1"/>
    <col min="2" max="2" width="24.140625" bestFit="1" customWidth="1"/>
    <col min="3" max="3" width="36.5703125" bestFit="1" customWidth="1"/>
    <col min="4" max="5" width="9.5703125" bestFit="1" customWidth="1"/>
    <col min="6" max="6" width="12.7109375" bestFit="1" customWidth="1"/>
    <col min="7" max="7" width="20.28515625" bestFit="1" customWidth="1"/>
    <col min="8" max="8" width="19.42578125" bestFit="1" customWidth="1"/>
    <col min="9" max="10" width="9.7109375" bestFit="1" customWidth="1"/>
    <col min="11" max="11" width="12.42578125" bestFit="1" customWidth="1"/>
    <col min="12" max="15" width="9.28515625" bestFit="1" customWidth="1"/>
  </cols>
  <sheetData>
    <row r="2" spans="1:15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1"/>
      <c r="K3" s="3"/>
      <c r="L3" s="3"/>
      <c r="M3" s="3"/>
      <c r="N3" s="3"/>
      <c r="O3" s="3"/>
    </row>
    <row r="4" spans="1:15" x14ac:dyDescent="0.25">
      <c r="A4" s="32">
        <v>1</v>
      </c>
      <c r="B4" s="33" t="s">
        <v>590</v>
      </c>
      <c r="C4" s="32" t="s">
        <v>345</v>
      </c>
      <c r="D4" s="32" t="s">
        <v>17</v>
      </c>
      <c r="E4" s="32" t="s">
        <v>591</v>
      </c>
      <c r="F4" s="32" t="s">
        <v>19</v>
      </c>
      <c r="G4" s="32">
        <v>744</v>
      </c>
      <c r="H4" s="32">
        <v>12</v>
      </c>
      <c r="I4" s="32">
        <v>21</v>
      </c>
      <c r="J4" s="32">
        <v>7.75</v>
      </c>
      <c r="K4" s="3"/>
      <c r="L4" s="3"/>
      <c r="M4" s="3"/>
      <c r="N4" s="3"/>
      <c r="O4" s="3"/>
    </row>
    <row r="5" spans="1:15" x14ac:dyDescent="0.25">
      <c r="A5" s="32">
        <v>2</v>
      </c>
      <c r="B5" s="33" t="s">
        <v>592</v>
      </c>
      <c r="C5" s="32" t="s">
        <v>31</v>
      </c>
      <c r="D5" s="32" t="s">
        <v>17</v>
      </c>
      <c r="E5" s="32" t="s">
        <v>591</v>
      </c>
      <c r="F5" s="32" t="s">
        <v>19</v>
      </c>
      <c r="G5" s="32">
        <v>744</v>
      </c>
      <c r="H5" s="32">
        <v>6</v>
      </c>
      <c r="I5" s="32">
        <v>21</v>
      </c>
      <c r="J5" s="32">
        <v>7.75</v>
      </c>
      <c r="K5" s="3"/>
      <c r="L5" s="3"/>
      <c r="M5" s="3"/>
      <c r="N5" s="3"/>
      <c r="O5" s="3"/>
    </row>
    <row r="6" spans="1:15" x14ac:dyDescent="0.25">
      <c r="A6" s="32">
        <v>3</v>
      </c>
      <c r="B6" s="33" t="s">
        <v>593</v>
      </c>
      <c r="C6" s="32" t="s">
        <v>372</v>
      </c>
      <c r="D6" s="32" t="s">
        <v>17</v>
      </c>
      <c r="E6" s="32" t="s">
        <v>591</v>
      </c>
      <c r="F6" s="32" t="s">
        <v>19</v>
      </c>
      <c r="G6" s="32">
        <v>733</v>
      </c>
      <c r="H6" s="32">
        <v>5</v>
      </c>
      <c r="I6" s="32">
        <v>15</v>
      </c>
      <c r="J6" s="32">
        <v>7.64</v>
      </c>
      <c r="K6" s="3"/>
      <c r="L6" s="3"/>
      <c r="M6" s="3"/>
      <c r="N6" s="3"/>
      <c r="O6" s="3"/>
    </row>
    <row r="7" spans="1:15" x14ac:dyDescent="0.25">
      <c r="A7" s="32">
        <v>4</v>
      </c>
      <c r="B7" s="33" t="s">
        <v>594</v>
      </c>
      <c r="C7" s="32" t="s">
        <v>595</v>
      </c>
      <c r="D7" s="32" t="s">
        <v>17</v>
      </c>
      <c r="E7" s="32" t="s">
        <v>591</v>
      </c>
      <c r="F7" s="32" t="s">
        <v>19</v>
      </c>
      <c r="G7" s="32">
        <v>728</v>
      </c>
      <c r="H7" s="32">
        <v>9</v>
      </c>
      <c r="I7" s="32">
        <v>22</v>
      </c>
      <c r="J7" s="32">
        <v>7.58</v>
      </c>
      <c r="K7" s="3"/>
      <c r="L7" s="3"/>
      <c r="M7" s="3"/>
      <c r="N7" s="3"/>
      <c r="O7" s="3"/>
    </row>
    <row r="8" spans="1:15" x14ac:dyDescent="0.25">
      <c r="A8" s="32">
        <v>5</v>
      </c>
      <c r="B8" s="33" t="s">
        <v>596</v>
      </c>
      <c r="C8" s="32" t="s">
        <v>24</v>
      </c>
      <c r="D8" s="32" t="s">
        <v>17</v>
      </c>
      <c r="E8" s="32" t="s">
        <v>591</v>
      </c>
      <c r="F8" s="32" t="s">
        <v>19</v>
      </c>
      <c r="G8" s="32">
        <v>710</v>
      </c>
      <c r="H8" s="32">
        <v>12</v>
      </c>
      <c r="I8" s="32">
        <v>18</v>
      </c>
      <c r="J8" s="32">
        <v>7.4</v>
      </c>
      <c r="K8" s="3"/>
      <c r="L8" s="3"/>
      <c r="M8" s="3"/>
      <c r="N8" s="3"/>
      <c r="O8" s="3"/>
    </row>
    <row r="9" spans="1:15" x14ac:dyDescent="0.25">
      <c r="A9" s="32">
        <v>6</v>
      </c>
      <c r="B9" s="33" t="s">
        <v>597</v>
      </c>
      <c r="C9" s="32" t="s">
        <v>20</v>
      </c>
      <c r="D9" s="32" t="s">
        <v>17</v>
      </c>
      <c r="E9" s="32" t="s">
        <v>591</v>
      </c>
      <c r="F9" s="32" t="s">
        <v>19</v>
      </c>
      <c r="G9" s="32">
        <v>700</v>
      </c>
      <c r="H9" s="32">
        <v>14</v>
      </c>
      <c r="I9" s="32">
        <v>16</v>
      </c>
      <c r="J9" s="32">
        <v>7.29</v>
      </c>
      <c r="K9" s="3"/>
      <c r="L9" s="3"/>
      <c r="M9" s="3"/>
      <c r="N9" s="3"/>
      <c r="O9" s="3"/>
    </row>
    <row r="10" spans="1:15" x14ac:dyDescent="0.25">
      <c r="A10" s="32">
        <v>7</v>
      </c>
      <c r="B10" s="33" t="s">
        <v>598</v>
      </c>
      <c r="C10" s="32" t="s">
        <v>345</v>
      </c>
      <c r="D10" s="32" t="s">
        <v>17</v>
      </c>
      <c r="E10" s="32" t="s">
        <v>591</v>
      </c>
      <c r="F10" s="32" t="s">
        <v>19</v>
      </c>
      <c r="G10" s="32">
        <v>694</v>
      </c>
      <c r="H10" s="32">
        <v>11</v>
      </c>
      <c r="I10" s="32">
        <v>18</v>
      </c>
      <c r="J10" s="32">
        <v>7.23</v>
      </c>
      <c r="K10" s="3"/>
      <c r="L10" s="3"/>
      <c r="M10" s="3"/>
      <c r="N10" s="3"/>
      <c r="O10" s="3"/>
    </row>
    <row r="11" spans="1:15" x14ac:dyDescent="0.25">
      <c r="A11" s="32">
        <v>8</v>
      </c>
      <c r="B11" s="33" t="s">
        <v>599</v>
      </c>
      <c r="C11" s="32" t="s">
        <v>345</v>
      </c>
      <c r="D11" s="32" t="s">
        <v>17</v>
      </c>
      <c r="E11" s="32" t="s">
        <v>591</v>
      </c>
      <c r="F11" s="32" t="s">
        <v>19</v>
      </c>
      <c r="G11" s="32">
        <v>694</v>
      </c>
      <c r="H11" s="32">
        <v>5</v>
      </c>
      <c r="I11" s="32">
        <v>16</v>
      </c>
      <c r="J11" s="32">
        <v>7.23</v>
      </c>
      <c r="K11" s="3"/>
      <c r="L11" s="3"/>
      <c r="M11" s="3"/>
      <c r="N11" s="3"/>
      <c r="O11" s="3"/>
    </row>
    <row r="12" spans="1:15" x14ac:dyDescent="0.25">
      <c r="A12" s="32">
        <v>9</v>
      </c>
      <c r="B12" s="33" t="s">
        <v>600</v>
      </c>
      <c r="C12" s="32" t="s">
        <v>21</v>
      </c>
      <c r="D12" s="32" t="s">
        <v>17</v>
      </c>
      <c r="E12" s="32" t="s">
        <v>591</v>
      </c>
      <c r="F12" s="32" t="s">
        <v>19</v>
      </c>
      <c r="G12" s="32">
        <v>692</v>
      </c>
      <c r="H12" s="32">
        <v>6</v>
      </c>
      <c r="I12" s="32">
        <v>18</v>
      </c>
      <c r="J12" s="32">
        <v>7.21</v>
      </c>
      <c r="K12" s="3"/>
      <c r="L12" s="3"/>
      <c r="M12" s="3"/>
      <c r="N12" s="3"/>
      <c r="O12" s="3"/>
    </row>
    <row r="13" spans="1:15" x14ac:dyDescent="0.25">
      <c r="A13" s="32">
        <v>10</v>
      </c>
      <c r="B13" s="33" t="s">
        <v>601</v>
      </c>
      <c r="C13" s="32" t="s">
        <v>28</v>
      </c>
      <c r="D13" s="32" t="s">
        <v>17</v>
      </c>
      <c r="E13" s="32" t="s">
        <v>591</v>
      </c>
      <c r="F13" s="32" t="s">
        <v>19</v>
      </c>
      <c r="G13" s="32">
        <v>691</v>
      </c>
      <c r="H13" s="32">
        <v>11</v>
      </c>
      <c r="I13" s="32">
        <v>11</v>
      </c>
      <c r="J13" s="32">
        <v>7.2</v>
      </c>
    </row>
    <row r="14" spans="1:15" x14ac:dyDescent="0.25">
      <c r="A14" s="32">
        <v>11</v>
      </c>
      <c r="B14" s="33" t="s">
        <v>90</v>
      </c>
      <c r="C14" s="32" t="s">
        <v>22</v>
      </c>
      <c r="D14" s="32" t="s">
        <v>17</v>
      </c>
      <c r="E14" s="32" t="s">
        <v>591</v>
      </c>
      <c r="F14" s="32" t="s">
        <v>19</v>
      </c>
      <c r="G14" s="32">
        <v>674</v>
      </c>
      <c r="H14" s="32">
        <v>3</v>
      </c>
      <c r="I14" s="32">
        <v>19</v>
      </c>
      <c r="J14" s="32">
        <v>7.02</v>
      </c>
    </row>
    <row r="15" spans="1:15" x14ac:dyDescent="0.25">
      <c r="A15" s="32">
        <v>12</v>
      </c>
      <c r="B15" s="33" t="s">
        <v>602</v>
      </c>
      <c r="C15" s="32" t="s">
        <v>20</v>
      </c>
      <c r="D15" s="32" t="s">
        <v>17</v>
      </c>
      <c r="E15" s="32" t="s">
        <v>591</v>
      </c>
      <c r="F15" s="32" t="s">
        <v>19</v>
      </c>
      <c r="G15" s="32">
        <v>659</v>
      </c>
      <c r="H15" s="32">
        <v>7</v>
      </c>
      <c r="I15" s="32">
        <v>19</v>
      </c>
      <c r="J15" s="32">
        <v>6.86</v>
      </c>
    </row>
    <row r="16" spans="1:15" x14ac:dyDescent="0.25">
      <c r="A16" s="32">
        <v>13</v>
      </c>
      <c r="B16" s="33" t="s">
        <v>603</v>
      </c>
      <c r="C16" s="32" t="s">
        <v>23</v>
      </c>
      <c r="D16" s="32" t="s">
        <v>17</v>
      </c>
      <c r="E16" s="32" t="s">
        <v>591</v>
      </c>
      <c r="F16" s="32" t="s">
        <v>19</v>
      </c>
      <c r="G16" s="32">
        <v>658</v>
      </c>
      <c r="H16" s="32">
        <v>7</v>
      </c>
      <c r="I16" s="32">
        <v>19</v>
      </c>
      <c r="J16" s="32">
        <v>6.85</v>
      </c>
    </row>
    <row r="17" spans="1:10" x14ac:dyDescent="0.25">
      <c r="A17" s="32">
        <v>14</v>
      </c>
      <c r="B17" s="33" t="s">
        <v>89</v>
      </c>
      <c r="C17" s="32" t="s">
        <v>54</v>
      </c>
      <c r="D17" s="32" t="s">
        <v>17</v>
      </c>
      <c r="E17" s="32" t="s">
        <v>591</v>
      </c>
      <c r="F17" s="32" t="s">
        <v>19</v>
      </c>
      <c r="G17" s="32">
        <v>656</v>
      </c>
      <c r="H17" s="32">
        <v>6</v>
      </c>
      <c r="I17" s="32">
        <v>17</v>
      </c>
      <c r="J17" s="32">
        <v>6.83</v>
      </c>
    </row>
    <row r="18" spans="1:10" x14ac:dyDescent="0.25">
      <c r="A18" s="32">
        <v>15</v>
      </c>
      <c r="B18" s="33" t="s">
        <v>604</v>
      </c>
      <c r="C18" s="32" t="s">
        <v>32</v>
      </c>
      <c r="D18" s="32" t="s">
        <v>17</v>
      </c>
      <c r="E18" s="32" t="s">
        <v>591</v>
      </c>
      <c r="F18" s="32" t="s">
        <v>19</v>
      </c>
      <c r="G18" s="32">
        <v>644</v>
      </c>
      <c r="H18" s="32">
        <v>5</v>
      </c>
      <c r="I18" s="32">
        <v>16</v>
      </c>
      <c r="J18" s="32">
        <v>6.71</v>
      </c>
    </row>
    <row r="19" spans="1:10" x14ac:dyDescent="0.25">
      <c r="A19" s="32">
        <v>16</v>
      </c>
      <c r="B19" s="33" t="s">
        <v>605</v>
      </c>
      <c r="C19" s="32" t="s">
        <v>22</v>
      </c>
      <c r="D19" s="32" t="s">
        <v>17</v>
      </c>
      <c r="E19" s="32" t="s">
        <v>591</v>
      </c>
      <c r="F19" s="32" t="s">
        <v>19</v>
      </c>
      <c r="G19" s="32">
        <v>642</v>
      </c>
      <c r="H19" s="32">
        <v>8</v>
      </c>
      <c r="I19" s="32">
        <v>12</v>
      </c>
      <c r="J19" s="32">
        <v>6.69</v>
      </c>
    </row>
    <row r="20" spans="1:10" x14ac:dyDescent="0.25">
      <c r="A20" s="32">
        <v>17</v>
      </c>
      <c r="B20" s="33" t="s">
        <v>75</v>
      </c>
      <c r="C20" s="32" t="s">
        <v>38</v>
      </c>
      <c r="D20" s="32" t="s">
        <v>17</v>
      </c>
      <c r="E20" s="32" t="s">
        <v>591</v>
      </c>
      <c r="F20" s="32" t="s">
        <v>19</v>
      </c>
      <c r="G20" s="32">
        <v>603</v>
      </c>
      <c r="H20" s="32">
        <v>8</v>
      </c>
      <c r="I20" s="32">
        <v>9</v>
      </c>
      <c r="J20" s="32">
        <v>6.28</v>
      </c>
    </row>
    <row r="21" spans="1:10" x14ac:dyDescent="0.25">
      <c r="A21" s="32">
        <v>18</v>
      </c>
      <c r="B21" s="33" t="s">
        <v>606</v>
      </c>
      <c r="C21" s="32" t="s">
        <v>37</v>
      </c>
      <c r="D21" s="32" t="s">
        <v>17</v>
      </c>
      <c r="E21" s="32" t="s">
        <v>591</v>
      </c>
      <c r="F21" s="32" t="s">
        <v>19</v>
      </c>
      <c r="G21" s="32">
        <v>598</v>
      </c>
      <c r="H21" s="32">
        <v>4</v>
      </c>
      <c r="I21" s="32">
        <v>15</v>
      </c>
      <c r="J21" s="32">
        <v>6.23</v>
      </c>
    </row>
    <row r="22" spans="1:10" x14ac:dyDescent="0.25">
      <c r="A22" s="32">
        <v>19</v>
      </c>
      <c r="B22" s="33" t="s">
        <v>607</v>
      </c>
      <c r="C22" s="32" t="s">
        <v>70</v>
      </c>
      <c r="D22" s="32" t="s">
        <v>17</v>
      </c>
      <c r="E22" s="32" t="s">
        <v>591</v>
      </c>
      <c r="F22" s="32" t="s">
        <v>19</v>
      </c>
      <c r="G22" s="32">
        <v>572</v>
      </c>
      <c r="H22" s="32">
        <v>2</v>
      </c>
      <c r="I22" s="32">
        <v>10</v>
      </c>
      <c r="J22" s="32">
        <v>5.96</v>
      </c>
    </row>
    <row r="23" spans="1:10" x14ac:dyDescent="0.25">
      <c r="A23" s="32">
        <v>20</v>
      </c>
      <c r="B23" s="33" t="s">
        <v>608</v>
      </c>
      <c r="C23" s="32" t="s">
        <v>32</v>
      </c>
      <c r="D23" s="32" t="s">
        <v>17</v>
      </c>
      <c r="E23" s="32" t="s">
        <v>591</v>
      </c>
      <c r="F23" s="32" t="s">
        <v>19</v>
      </c>
      <c r="G23" s="32">
        <v>563</v>
      </c>
      <c r="H23" s="32">
        <v>2</v>
      </c>
      <c r="I23" s="32">
        <v>8</v>
      </c>
      <c r="J23" s="32">
        <v>5.86</v>
      </c>
    </row>
    <row r="24" spans="1:10" x14ac:dyDescent="0.25">
      <c r="A24" s="32">
        <v>21</v>
      </c>
      <c r="B24" s="33" t="s">
        <v>609</v>
      </c>
      <c r="C24" s="32" t="s">
        <v>20</v>
      </c>
      <c r="D24" s="32" t="s">
        <v>17</v>
      </c>
      <c r="E24" s="32" t="s">
        <v>591</v>
      </c>
      <c r="F24" s="32" t="s">
        <v>19</v>
      </c>
      <c r="G24" s="32">
        <v>528</v>
      </c>
      <c r="H24" s="32">
        <v>6</v>
      </c>
      <c r="I24" s="32">
        <v>6</v>
      </c>
      <c r="J24" s="32">
        <v>5.5</v>
      </c>
    </row>
    <row r="25" spans="1:10" x14ac:dyDescent="0.25">
      <c r="A25" s="32">
        <v>22</v>
      </c>
      <c r="B25" s="33" t="s">
        <v>610</v>
      </c>
      <c r="C25" s="32" t="s">
        <v>28</v>
      </c>
      <c r="D25" s="32" t="s">
        <v>17</v>
      </c>
      <c r="E25" s="32" t="s">
        <v>591</v>
      </c>
      <c r="F25" s="32" t="s">
        <v>19</v>
      </c>
      <c r="G25" s="32">
        <v>527</v>
      </c>
      <c r="H25" s="32">
        <v>2</v>
      </c>
      <c r="I25" s="32">
        <v>7</v>
      </c>
      <c r="J25" s="32">
        <v>5.49</v>
      </c>
    </row>
    <row r="26" spans="1:10" x14ac:dyDescent="0.25">
      <c r="A26" s="32">
        <v>23</v>
      </c>
      <c r="B26" s="33" t="s">
        <v>611</v>
      </c>
      <c r="C26" s="32" t="s">
        <v>73</v>
      </c>
      <c r="D26" s="32" t="s">
        <v>17</v>
      </c>
      <c r="E26" s="32" t="s">
        <v>591</v>
      </c>
      <c r="F26" s="32" t="s">
        <v>19</v>
      </c>
      <c r="G26" s="32">
        <v>418</v>
      </c>
      <c r="H26" s="32">
        <v>4</v>
      </c>
      <c r="I26" s="32">
        <v>9</v>
      </c>
      <c r="J26" s="32">
        <v>4.3499999999999996</v>
      </c>
    </row>
    <row r="27" spans="1:10" x14ac:dyDescent="0.25">
      <c r="A27" s="32">
        <v>1</v>
      </c>
      <c r="B27" s="33" t="s">
        <v>612</v>
      </c>
      <c r="C27" s="32" t="s">
        <v>390</v>
      </c>
      <c r="D27" s="32" t="s">
        <v>17</v>
      </c>
      <c r="E27" s="32" t="s">
        <v>613</v>
      </c>
      <c r="F27" s="32" t="s">
        <v>19</v>
      </c>
      <c r="G27" s="32">
        <v>849</v>
      </c>
      <c r="H27" s="32">
        <v>18</v>
      </c>
      <c r="I27" s="32">
        <v>37</v>
      </c>
      <c r="J27" s="32">
        <v>8.84</v>
      </c>
    </row>
    <row r="28" spans="1:10" x14ac:dyDescent="0.25">
      <c r="A28" s="32">
        <v>2</v>
      </c>
      <c r="B28" s="33" t="s">
        <v>614</v>
      </c>
      <c r="C28" s="32" t="s">
        <v>615</v>
      </c>
      <c r="D28" s="32" t="s">
        <v>17</v>
      </c>
      <c r="E28" s="32" t="s">
        <v>613</v>
      </c>
      <c r="F28" s="32" t="s">
        <v>19</v>
      </c>
      <c r="G28" s="32">
        <v>829</v>
      </c>
      <c r="H28" s="32">
        <v>16</v>
      </c>
      <c r="I28" s="32">
        <v>32</v>
      </c>
      <c r="J28" s="32">
        <v>8.64</v>
      </c>
    </row>
    <row r="29" spans="1:10" x14ac:dyDescent="0.25">
      <c r="A29" s="32">
        <v>3</v>
      </c>
      <c r="B29" s="33" t="s">
        <v>616</v>
      </c>
      <c r="C29" s="32" t="s">
        <v>27</v>
      </c>
      <c r="D29" s="32" t="s">
        <v>17</v>
      </c>
      <c r="E29" s="32" t="s">
        <v>613</v>
      </c>
      <c r="F29" s="32" t="s">
        <v>19</v>
      </c>
      <c r="G29" s="32">
        <v>823</v>
      </c>
      <c r="H29" s="32">
        <v>13</v>
      </c>
      <c r="I29" s="32">
        <v>34</v>
      </c>
      <c r="J29" s="32">
        <v>8.57</v>
      </c>
    </row>
    <row r="30" spans="1:10" x14ac:dyDescent="0.25">
      <c r="A30" s="32">
        <v>4</v>
      </c>
      <c r="B30" s="33" t="s">
        <v>617</v>
      </c>
      <c r="C30" s="32" t="s">
        <v>39</v>
      </c>
      <c r="D30" s="32" t="s">
        <v>17</v>
      </c>
      <c r="E30" s="32" t="s">
        <v>613</v>
      </c>
      <c r="F30" s="32" t="s">
        <v>19</v>
      </c>
      <c r="G30" s="32">
        <v>807</v>
      </c>
      <c r="H30" s="32">
        <v>12</v>
      </c>
      <c r="I30" s="32">
        <v>35</v>
      </c>
      <c r="J30" s="32">
        <v>8.41</v>
      </c>
    </row>
    <row r="31" spans="1:10" x14ac:dyDescent="0.25">
      <c r="A31" s="32">
        <v>5</v>
      </c>
      <c r="B31" s="33" t="s">
        <v>618</v>
      </c>
      <c r="C31" s="32" t="s">
        <v>615</v>
      </c>
      <c r="D31" s="32" t="s">
        <v>17</v>
      </c>
      <c r="E31" s="32" t="s">
        <v>613</v>
      </c>
      <c r="F31" s="32" t="s">
        <v>19</v>
      </c>
      <c r="G31" s="32">
        <v>798</v>
      </c>
      <c r="H31" s="32">
        <v>18</v>
      </c>
      <c r="I31" s="32">
        <v>21</v>
      </c>
      <c r="J31" s="32">
        <v>8.31</v>
      </c>
    </row>
    <row r="32" spans="1:10" x14ac:dyDescent="0.25">
      <c r="A32" s="32">
        <v>6</v>
      </c>
      <c r="B32" s="33" t="s">
        <v>619</v>
      </c>
      <c r="C32" s="32" t="s">
        <v>25</v>
      </c>
      <c r="D32" s="32" t="s">
        <v>17</v>
      </c>
      <c r="E32" s="32" t="s">
        <v>613</v>
      </c>
      <c r="F32" s="32" t="s">
        <v>19</v>
      </c>
      <c r="G32" s="32">
        <v>791</v>
      </c>
      <c r="H32" s="32">
        <v>10</v>
      </c>
      <c r="I32" s="32">
        <v>23</v>
      </c>
      <c r="J32" s="32">
        <v>8.24</v>
      </c>
    </row>
    <row r="33" spans="1:10" x14ac:dyDescent="0.25">
      <c r="A33" s="32">
        <v>7</v>
      </c>
      <c r="B33" s="33" t="s">
        <v>620</v>
      </c>
      <c r="C33" s="32" t="s">
        <v>41</v>
      </c>
      <c r="D33" s="32" t="s">
        <v>17</v>
      </c>
      <c r="E33" s="32" t="s">
        <v>613</v>
      </c>
      <c r="F33" s="32" t="s">
        <v>19</v>
      </c>
      <c r="G33" s="32">
        <v>789</v>
      </c>
      <c r="H33" s="32">
        <v>15</v>
      </c>
      <c r="I33" s="32">
        <v>29</v>
      </c>
      <c r="J33" s="32">
        <v>8.2200000000000006</v>
      </c>
    </row>
    <row r="34" spans="1:10" x14ac:dyDescent="0.25">
      <c r="A34" s="32">
        <v>8</v>
      </c>
      <c r="B34" s="33" t="s">
        <v>621</v>
      </c>
      <c r="C34" s="32" t="s">
        <v>412</v>
      </c>
      <c r="D34" s="32" t="s">
        <v>17</v>
      </c>
      <c r="E34" s="32" t="s">
        <v>613</v>
      </c>
      <c r="F34" s="32" t="s">
        <v>19</v>
      </c>
      <c r="G34" s="32">
        <v>784</v>
      </c>
      <c r="H34" s="32">
        <v>18</v>
      </c>
      <c r="I34" s="32">
        <v>20</v>
      </c>
      <c r="J34" s="32">
        <v>8.17</v>
      </c>
    </row>
    <row r="35" spans="1:10" x14ac:dyDescent="0.25">
      <c r="A35" s="32">
        <v>9</v>
      </c>
      <c r="B35" s="33" t="s">
        <v>622</v>
      </c>
      <c r="C35" s="32" t="s">
        <v>28</v>
      </c>
      <c r="D35" s="32" t="s">
        <v>17</v>
      </c>
      <c r="E35" s="32" t="s">
        <v>613</v>
      </c>
      <c r="F35" s="32" t="s">
        <v>19</v>
      </c>
      <c r="G35" s="32">
        <v>783</v>
      </c>
      <c r="H35" s="32">
        <v>9</v>
      </c>
      <c r="I35" s="32">
        <v>36</v>
      </c>
      <c r="J35" s="32">
        <v>8.16</v>
      </c>
    </row>
    <row r="36" spans="1:10" x14ac:dyDescent="0.25">
      <c r="A36" s="32">
        <v>10</v>
      </c>
      <c r="B36" s="33" t="s">
        <v>623</v>
      </c>
      <c r="C36" s="32" t="s">
        <v>28</v>
      </c>
      <c r="D36" s="32" t="s">
        <v>17</v>
      </c>
      <c r="E36" s="32" t="s">
        <v>613</v>
      </c>
      <c r="F36" s="32" t="s">
        <v>19</v>
      </c>
      <c r="G36" s="32">
        <v>758</v>
      </c>
      <c r="H36" s="32">
        <v>8</v>
      </c>
      <c r="I36" s="32">
        <v>24</v>
      </c>
      <c r="J36" s="32">
        <v>7.9</v>
      </c>
    </row>
    <row r="37" spans="1:10" x14ac:dyDescent="0.25">
      <c r="A37" s="32">
        <v>11</v>
      </c>
      <c r="B37" s="33" t="s">
        <v>624</v>
      </c>
      <c r="C37" s="32" t="s">
        <v>29</v>
      </c>
      <c r="D37" s="32" t="s">
        <v>17</v>
      </c>
      <c r="E37" s="32" t="s">
        <v>613</v>
      </c>
      <c r="F37" s="32" t="s">
        <v>19</v>
      </c>
      <c r="G37" s="32">
        <v>758</v>
      </c>
      <c r="H37" s="32">
        <v>5</v>
      </c>
      <c r="I37" s="32">
        <v>32</v>
      </c>
      <c r="J37" s="32">
        <v>7.9</v>
      </c>
    </row>
    <row r="38" spans="1:10" x14ac:dyDescent="0.25">
      <c r="A38" s="32">
        <v>12</v>
      </c>
      <c r="B38" s="33" t="s">
        <v>625</v>
      </c>
      <c r="C38" s="32" t="s">
        <v>345</v>
      </c>
      <c r="D38" s="32" t="s">
        <v>17</v>
      </c>
      <c r="E38" s="32" t="s">
        <v>613</v>
      </c>
      <c r="F38" s="32" t="s">
        <v>19</v>
      </c>
      <c r="G38" s="32">
        <v>752</v>
      </c>
      <c r="H38" s="32">
        <v>13</v>
      </c>
      <c r="I38" s="32">
        <v>16</v>
      </c>
      <c r="J38" s="32">
        <v>7.83</v>
      </c>
    </row>
    <row r="39" spans="1:10" x14ac:dyDescent="0.25">
      <c r="A39" s="32">
        <v>13</v>
      </c>
      <c r="B39" s="33" t="s">
        <v>626</v>
      </c>
      <c r="C39" s="32" t="s">
        <v>340</v>
      </c>
      <c r="D39" s="32" t="s">
        <v>17</v>
      </c>
      <c r="E39" s="32" t="s">
        <v>613</v>
      </c>
      <c r="F39" s="32" t="s">
        <v>19</v>
      </c>
      <c r="G39" s="32">
        <v>747</v>
      </c>
      <c r="H39" s="32">
        <v>8</v>
      </c>
      <c r="I39" s="32">
        <v>21</v>
      </c>
      <c r="J39" s="32">
        <v>7.78</v>
      </c>
    </row>
    <row r="40" spans="1:10" x14ac:dyDescent="0.25">
      <c r="A40" s="32">
        <v>14</v>
      </c>
      <c r="B40" s="33" t="s">
        <v>627</v>
      </c>
      <c r="C40" s="32" t="s">
        <v>33</v>
      </c>
      <c r="D40" s="32" t="s">
        <v>17</v>
      </c>
      <c r="E40" s="32" t="s">
        <v>613</v>
      </c>
      <c r="F40" s="32" t="s">
        <v>19</v>
      </c>
      <c r="G40" s="32">
        <v>731</v>
      </c>
      <c r="H40" s="32">
        <v>9</v>
      </c>
      <c r="I40" s="32">
        <v>12</v>
      </c>
      <c r="J40" s="32">
        <v>7.61</v>
      </c>
    </row>
    <row r="41" spans="1:10" x14ac:dyDescent="0.25">
      <c r="A41" s="32">
        <v>15</v>
      </c>
      <c r="B41" s="33" t="s">
        <v>628</v>
      </c>
      <c r="C41" s="32" t="s">
        <v>36</v>
      </c>
      <c r="D41" s="32" t="s">
        <v>17</v>
      </c>
      <c r="E41" s="32" t="s">
        <v>613</v>
      </c>
      <c r="F41" s="32" t="s">
        <v>19</v>
      </c>
      <c r="G41" s="32">
        <v>730</v>
      </c>
      <c r="H41" s="32">
        <v>8</v>
      </c>
      <c r="I41" s="32">
        <v>21</v>
      </c>
      <c r="J41" s="32">
        <v>7.6</v>
      </c>
    </row>
    <row r="42" spans="1:10" x14ac:dyDescent="0.25">
      <c r="A42" s="32">
        <v>16</v>
      </c>
      <c r="B42" s="33" t="s">
        <v>629</v>
      </c>
      <c r="C42" s="32" t="s">
        <v>25</v>
      </c>
      <c r="D42" s="32" t="s">
        <v>17</v>
      </c>
      <c r="E42" s="32" t="s">
        <v>613</v>
      </c>
      <c r="F42" s="32" t="s">
        <v>19</v>
      </c>
      <c r="G42" s="32">
        <v>711</v>
      </c>
      <c r="H42" s="32">
        <v>7</v>
      </c>
      <c r="I42" s="32">
        <v>18</v>
      </c>
      <c r="J42" s="32">
        <v>7.41</v>
      </c>
    </row>
    <row r="43" spans="1:10" x14ac:dyDescent="0.25">
      <c r="A43" s="32">
        <v>17</v>
      </c>
      <c r="B43" s="33" t="s">
        <v>630</v>
      </c>
      <c r="C43" s="32" t="s">
        <v>615</v>
      </c>
      <c r="D43" s="32" t="s">
        <v>17</v>
      </c>
      <c r="E43" s="32" t="s">
        <v>613</v>
      </c>
      <c r="F43" s="32" t="s">
        <v>19</v>
      </c>
      <c r="G43" s="32">
        <v>703</v>
      </c>
      <c r="H43" s="32">
        <v>8</v>
      </c>
      <c r="I43" s="32">
        <v>17</v>
      </c>
      <c r="J43" s="32">
        <v>7.32</v>
      </c>
    </row>
    <row r="44" spans="1:10" x14ac:dyDescent="0.25">
      <c r="A44" s="32">
        <v>18</v>
      </c>
      <c r="B44" s="33" t="s">
        <v>631</v>
      </c>
      <c r="C44" s="32" t="s">
        <v>51</v>
      </c>
      <c r="D44" s="32" t="s">
        <v>17</v>
      </c>
      <c r="E44" s="32" t="s">
        <v>613</v>
      </c>
      <c r="F44" s="32" t="s">
        <v>19</v>
      </c>
      <c r="G44" s="32">
        <v>678</v>
      </c>
      <c r="H44" s="32">
        <v>9</v>
      </c>
      <c r="I44" s="32">
        <v>11</v>
      </c>
      <c r="J44" s="32">
        <v>7.06</v>
      </c>
    </row>
    <row r="45" spans="1:10" x14ac:dyDescent="0.25">
      <c r="A45" s="32">
        <v>19</v>
      </c>
      <c r="B45" s="33" t="s">
        <v>632</v>
      </c>
      <c r="C45" s="32" t="s">
        <v>30</v>
      </c>
      <c r="D45" s="32" t="s">
        <v>17</v>
      </c>
      <c r="E45" s="32" t="s">
        <v>613</v>
      </c>
      <c r="F45" s="32" t="s">
        <v>19</v>
      </c>
      <c r="G45" s="32">
        <v>670</v>
      </c>
      <c r="H45" s="32">
        <v>9</v>
      </c>
      <c r="I45" s="32">
        <v>10</v>
      </c>
      <c r="J45" s="32">
        <v>6.98</v>
      </c>
    </row>
    <row r="46" spans="1:10" x14ac:dyDescent="0.25">
      <c r="A46" s="32">
        <v>20</v>
      </c>
      <c r="B46" s="33" t="s">
        <v>633</v>
      </c>
      <c r="C46" s="32" t="s">
        <v>21</v>
      </c>
      <c r="D46" s="32" t="s">
        <v>17</v>
      </c>
      <c r="E46" s="32" t="s">
        <v>613</v>
      </c>
      <c r="F46" s="32" t="s">
        <v>19</v>
      </c>
      <c r="G46" s="32">
        <v>668</v>
      </c>
      <c r="H46" s="32">
        <v>5</v>
      </c>
      <c r="I46" s="32">
        <v>22</v>
      </c>
      <c r="J46" s="32">
        <v>6.96</v>
      </c>
    </row>
    <row r="47" spans="1:10" x14ac:dyDescent="0.25">
      <c r="A47" s="32">
        <v>21</v>
      </c>
      <c r="B47" s="33" t="s">
        <v>634</v>
      </c>
      <c r="C47" s="32" t="s">
        <v>54</v>
      </c>
      <c r="D47" s="32" t="s">
        <v>17</v>
      </c>
      <c r="E47" s="32" t="s">
        <v>613</v>
      </c>
      <c r="F47" s="32" t="s">
        <v>19</v>
      </c>
      <c r="G47" s="32">
        <v>665</v>
      </c>
      <c r="H47" s="32">
        <v>7</v>
      </c>
      <c r="I47" s="32">
        <v>16</v>
      </c>
      <c r="J47" s="32">
        <v>6.93</v>
      </c>
    </row>
    <row r="48" spans="1:10" ht="30" x14ac:dyDescent="0.25">
      <c r="A48" s="32">
        <v>22</v>
      </c>
      <c r="B48" s="33" t="s">
        <v>635</v>
      </c>
      <c r="C48" s="32" t="s">
        <v>31</v>
      </c>
      <c r="D48" s="32" t="s">
        <v>17</v>
      </c>
      <c r="E48" s="32" t="s">
        <v>613</v>
      </c>
      <c r="F48" s="32" t="s">
        <v>19</v>
      </c>
      <c r="G48" s="32">
        <v>665</v>
      </c>
      <c r="H48" s="32">
        <v>6</v>
      </c>
      <c r="I48" s="32">
        <v>22</v>
      </c>
      <c r="J48" s="32">
        <v>6.93</v>
      </c>
    </row>
    <row r="49" spans="1:10" x14ac:dyDescent="0.25">
      <c r="A49" s="32">
        <v>23</v>
      </c>
      <c r="B49" s="33" t="s">
        <v>636</v>
      </c>
      <c r="C49" s="32" t="s">
        <v>41</v>
      </c>
      <c r="D49" s="32" t="s">
        <v>17</v>
      </c>
      <c r="E49" s="32" t="s">
        <v>613</v>
      </c>
      <c r="F49" s="32" t="s">
        <v>19</v>
      </c>
      <c r="G49" s="32">
        <v>665</v>
      </c>
      <c r="H49" s="32">
        <v>6</v>
      </c>
      <c r="I49" s="32">
        <v>9</v>
      </c>
      <c r="J49" s="32">
        <v>6.93</v>
      </c>
    </row>
    <row r="50" spans="1:10" x14ac:dyDescent="0.25">
      <c r="A50" s="32">
        <v>25</v>
      </c>
      <c r="B50" s="33" t="s">
        <v>637</v>
      </c>
      <c r="C50" s="32" t="s">
        <v>470</v>
      </c>
      <c r="D50" s="32" t="s">
        <v>17</v>
      </c>
      <c r="E50" s="32" t="s">
        <v>613</v>
      </c>
      <c r="F50" s="32" t="s">
        <v>19</v>
      </c>
      <c r="G50" s="32">
        <v>662</v>
      </c>
      <c r="H50" s="32">
        <v>4</v>
      </c>
      <c r="I50" s="32">
        <v>16</v>
      </c>
      <c r="J50" s="32">
        <v>6.9</v>
      </c>
    </row>
    <row r="51" spans="1:10" x14ac:dyDescent="0.25">
      <c r="A51" s="32">
        <v>26</v>
      </c>
      <c r="B51" s="33" t="s">
        <v>638</v>
      </c>
      <c r="C51" s="32" t="s">
        <v>34</v>
      </c>
      <c r="D51" s="32" t="s">
        <v>17</v>
      </c>
      <c r="E51" s="32" t="s">
        <v>613</v>
      </c>
      <c r="F51" s="32" t="s">
        <v>19</v>
      </c>
      <c r="G51" s="32">
        <v>655</v>
      </c>
      <c r="H51" s="32">
        <v>10</v>
      </c>
      <c r="I51" s="32">
        <v>13</v>
      </c>
      <c r="J51" s="32">
        <v>6.82</v>
      </c>
    </row>
    <row r="52" spans="1:10" x14ac:dyDescent="0.25">
      <c r="A52" s="32">
        <v>27</v>
      </c>
      <c r="B52" s="33" t="s">
        <v>99</v>
      </c>
      <c r="C52" s="32" t="s">
        <v>33</v>
      </c>
      <c r="D52" s="32" t="s">
        <v>17</v>
      </c>
      <c r="E52" s="32" t="s">
        <v>613</v>
      </c>
      <c r="F52" s="32" t="s">
        <v>19</v>
      </c>
      <c r="G52" s="32">
        <v>625</v>
      </c>
      <c r="H52" s="32">
        <v>5</v>
      </c>
      <c r="I52" s="32">
        <v>11</v>
      </c>
      <c r="J52" s="32">
        <v>6.51</v>
      </c>
    </row>
    <row r="53" spans="1:10" x14ac:dyDescent="0.25">
      <c r="A53" s="32">
        <v>28</v>
      </c>
      <c r="B53" s="33" t="s">
        <v>639</v>
      </c>
      <c r="C53" s="32" t="s">
        <v>34</v>
      </c>
      <c r="D53" s="32" t="s">
        <v>17</v>
      </c>
      <c r="E53" s="32" t="s">
        <v>613</v>
      </c>
      <c r="F53" s="32" t="s">
        <v>19</v>
      </c>
      <c r="G53" s="32">
        <v>611</v>
      </c>
      <c r="H53" s="32">
        <v>6</v>
      </c>
      <c r="I53" s="32">
        <v>5</v>
      </c>
      <c r="J53" s="32">
        <v>6.36</v>
      </c>
    </row>
    <row r="54" spans="1:10" x14ac:dyDescent="0.25">
      <c r="A54" s="32">
        <v>29</v>
      </c>
      <c r="B54" s="33" t="s">
        <v>640</v>
      </c>
      <c r="C54" s="32" t="s">
        <v>641</v>
      </c>
      <c r="D54" s="32" t="s">
        <v>17</v>
      </c>
      <c r="E54" s="32" t="s">
        <v>613</v>
      </c>
      <c r="F54" s="32" t="s">
        <v>19</v>
      </c>
      <c r="G54" s="32">
        <v>601</v>
      </c>
      <c r="H54" s="32">
        <v>4</v>
      </c>
      <c r="I54" s="32">
        <v>13</v>
      </c>
      <c r="J54" s="32">
        <v>6.26</v>
      </c>
    </row>
    <row r="55" spans="1:10" x14ac:dyDescent="0.25">
      <c r="A55" s="32">
        <v>30</v>
      </c>
      <c r="B55" s="33" t="s">
        <v>642</v>
      </c>
      <c r="C55" s="32" t="s">
        <v>384</v>
      </c>
      <c r="D55" s="32" t="s">
        <v>17</v>
      </c>
      <c r="E55" s="32" t="s">
        <v>613</v>
      </c>
      <c r="F55" s="32" t="s">
        <v>19</v>
      </c>
      <c r="G55" s="32">
        <v>566</v>
      </c>
      <c r="H55" s="32">
        <v>2</v>
      </c>
      <c r="I55" s="32">
        <v>12</v>
      </c>
      <c r="J55" s="32">
        <v>5.9</v>
      </c>
    </row>
    <row r="56" spans="1:10" x14ac:dyDescent="0.25">
      <c r="A56" s="32">
        <v>31</v>
      </c>
      <c r="B56" s="33" t="s">
        <v>643</v>
      </c>
      <c r="C56" s="32" t="s">
        <v>28</v>
      </c>
      <c r="D56" s="32" t="s">
        <v>17</v>
      </c>
      <c r="E56" s="32" t="s">
        <v>613</v>
      </c>
      <c r="F56" s="32" t="s">
        <v>19</v>
      </c>
      <c r="G56" s="32">
        <v>533</v>
      </c>
      <c r="H56" s="32">
        <v>4</v>
      </c>
      <c r="I56" s="32">
        <v>9</v>
      </c>
      <c r="J56" s="32">
        <v>5.55</v>
      </c>
    </row>
    <row r="57" spans="1:10" x14ac:dyDescent="0.25">
      <c r="A57" s="32">
        <v>32</v>
      </c>
      <c r="B57" s="33" t="s">
        <v>644</v>
      </c>
      <c r="C57" s="32" t="s">
        <v>283</v>
      </c>
      <c r="D57" s="32" t="s">
        <v>17</v>
      </c>
      <c r="E57" s="32" t="s">
        <v>613</v>
      </c>
      <c r="F57" s="32" t="s">
        <v>19</v>
      </c>
      <c r="G57" s="32">
        <v>430</v>
      </c>
      <c r="H57" s="32">
        <v>4</v>
      </c>
      <c r="I57" s="32">
        <v>4</v>
      </c>
      <c r="J57" s="32">
        <v>4.4800000000000004</v>
      </c>
    </row>
    <row r="58" spans="1:10" x14ac:dyDescent="0.25">
      <c r="A58" s="32">
        <v>1</v>
      </c>
      <c r="B58" s="33" t="s">
        <v>645</v>
      </c>
      <c r="C58" s="32" t="s">
        <v>41</v>
      </c>
      <c r="D58" s="32" t="s">
        <v>17</v>
      </c>
      <c r="E58" s="32" t="s">
        <v>40</v>
      </c>
      <c r="F58" s="32" t="s">
        <v>19</v>
      </c>
      <c r="G58" s="32">
        <v>909</v>
      </c>
      <c r="H58" s="32">
        <v>22</v>
      </c>
      <c r="I58" s="32">
        <v>42</v>
      </c>
      <c r="J58" s="32">
        <v>9.4700000000000006</v>
      </c>
    </row>
    <row r="59" spans="1:10" x14ac:dyDescent="0.25">
      <c r="A59" s="32">
        <v>2</v>
      </c>
      <c r="B59" s="33" t="s">
        <v>646</v>
      </c>
      <c r="C59" s="32" t="s">
        <v>39</v>
      </c>
      <c r="D59" s="32" t="s">
        <v>17</v>
      </c>
      <c r="E59" s="32" t="s">
        <v>40</v>
      </c>
      <c r="F59" s="32" t="s">
        <v>19</v>
      </c>
      <c r="G59" s="32">
        <v>850</v>
      </c>
      <c r="H59" s="32">
        <v>15</v>
      </c>
      <c r="I59" s="32">
        <v>35</v>
      </c>
      <c r="J59" s="32">
        <v>8.85</v>
      </c>
    </row>
    <row r="60" spans="1:10" x14ac:dyDescent="0.25">
      <c r="A60" s="32">
        <v>3</v>
      </c>
      <c r="B60" s="33" t="s">
        <v>647</v>
      </c>
      <c r="C60" s="32" t="s">
        <v>56</v>
      </c>
      <c r="D60" s="32" t="s">
        <v>17</v>
      </c>
      <c r="E60" s="32" t="s">
        <v>40</v>
      </c>
      <c r="F60" s="32" t="s">
        <v>19</v>
      </c>
      <c r="G60" s="32">
        <v>834</v>
      </c>
      <c r="H60" s="32">
        <v>18</v>
      </c>
      <c r="I60" s="32">
        <v>32</v>
      </c>
      <c r="J60" s="32">
        <v>8.69</v>
      </c>
    </row>
    <row r="61" spans="1:10" x14ac:dyDescent="0.25">
      <c r="A61" s="32">
        <v>4</v>
      </c>
      <c r="B61" s="33" t="s">
        <v>648</v>
      </c>
      <c r="C61" s="32" t="s">
        <v>39</v>
      </c>
      <c r="D61" s="32" t="s">
        <v>17</v>
      </c>
      <c r="E61" s="32" t="s">
        <v>40</v>
      </c>
      <c r="F61" s="32" t="s">
        <v>19</v>
      </c>
      <c r="G61" s="32">
        <v>833</v>
      </c>
      <c r="H61" s="32">
        <v>20</v>
      </c>
      <c r="I61" s="32">
        <v>27</v>
      </c>
      <c r="J61" s="32">
        <v>8.68</v>
      </c>
    </row>
    <row r="62" spans="1:10" x14ac:dyDescent="0.25">
      <c r="A62" s="32">
        <v>5</v>
      </c>
      <c r="B62" s="33" t="s">
        <v>649</v>
      </c>
      <c r="C62" s="32" t="s">
        <v>412</v>
      </c>
      <c r="D62" s="32" t="s">
        <v>17</v>
      </c>
      <c r="E62" s="32" t="s">
        <v>40</v>
      </c>
      <c r="F62" s="32" t="s">
        <v>19</v>
      </c>
      <c r="G62" s="32">
        <v>788</v>
      </c>
      <c r="H62" s="32">
        <v>13</v>
      </c>
      <c r="I62" s="32">
        <v>24</v>
      </c>
      <c r="J62" s="32">
        <v>8.2100000000000009</v>
      </c>
    </row>
    <row r="63" spans="1:10" x14ac:dyDescent="0.25">
      <c r="A63" s="32">
        <v>6</v>
      </c>
      <c r="B63" s="33" t="s">
        <v>650</v>
      </c>
      <c r="C63" s="32" t="s">
        <v>38</v>
      </c>
      <c r="D63" s="32" t="s">
        <v>17</v>
      </c>
      <c r="E63" s="32" t="s">
        <v>40</v>
      </c>
      <c r="F63" s="32" t="s">
        <v>19</v>
      </c>
      <c r="G63" s="32">
        <v>788</v>
      </c>
      <c r="H63" s="32">
        <v>13</v>
      </c>
      <c r="I63" s="32">
        <v>20</v>
      </c>
      <c r="J63" s="32">
        <v>8.2100000000000009</v>
      </c>
    </row>
    <row r="64" spans="1:10" x14ac:dyDescent="0.25">
      <c r="A64" s="32">
        <v>7</v>
      </c>
      <c r="B64" s="33" t="s">
        <v>651</v>
      </c>
      <c r="C64" s="32" t="s">
        <v>34</v>
      </c>
      <c r="D64" s="32" t="s">
        <v>17</v>
      </c>
      <c r="E64" s="32" t="s">
        <v>40</v>
      </c>
      <c r="F64" s="32" t="s">
        <v>19</v>
      </c>
      <c r="G64" s="32">
        <v>769</v>
      </c>
      <c r="H64" s="32">
        <v>10</v>
      </c>
      <c r="I64" s="32">
        <v>21</v>
      </c>
      <c r="J64" s="32">
        <v>8.01</v>
      </c>
    </row>
    <row r="65" spans="1:10" x14ac:dyDescent="0.25">
      <c r="A65" s="32">
        <v>8</v>
      </c>
      <c r="B65" s="33" t="s">
        <v>652</v>
      </c>
      <c r="C65" s="32" t="s">
        <v>653</v>
      </c>
      <c r="D65" s="32" t="s">
        <v>17</v>
      </c>
      <c r="E65" s="32" t="s">
        <v>40</v>
      </c>
      <c r="F65" s="32" t="s">
        <v>19</v>
      </c>
      <c r="G65" s="32">
        <v>760</v>
      </c>
      <c r="H65" s="32">
        <v>5</v>
      </c>
      <c r="I65" s="32">
        <v>27</v>
      </c>
      <c r="J65" s="32">
        <v>7.92</v>
      </c>
    </row>
    <row r="66" spans="1:10" x14ac:dyDescent="0.25">
      <c r="A66" s="32">
        <v>9</v>
      </c>
      <c r="B66" s="33" t="s">
        <v>654</v>
      </c>
      <c r="C66" s="32" t="s">
        <v>22</v>
      </c>
      <c r="D66" s="32" t="s">
        <v>17</v>
      </c>
      <c r="E66" s="32" t="s">
        <v>40</v>
      </c>
      <c r="F66" s="32" t="s">
        <v>19</v>
      </c>
      <c r="G66" s="32">
        <v>752</v>
      </c>
      <c r="H66" s="32">
        <v>14</v>
      </c>
      <c r="I66" s="32">
        <v>18</v>
      </c>
      <c r="J66" s="32">
        <v>7.83</v>
      </c>
    </row>
    <row r="67" spans="1:10" x14ac:dyDescent="0.25">
      <c r="A67" s="32">
        <v>10</v>
      </c>
      <c r="B67" s="33" t="s">
        <v>655</v>
      </c>
      <c r="C67" s="32" t="s">
        <v>345</v>
      </c>
      <c r="D67" s="32" t="s">
        <v>17</v>
      </c>
      <c r="E67" s="32" t="s">
        <v>40</v>
      </c>
      <c r="F67" s="32" t="s">
        <v>19</v>
      </c>
      <c r="G67" s="32">
        <v>746</v>
      </c>
      <c r="H67" s="32">
        <v>12</v>
      </c>
      <c r="I67" s="32">
        <v>23</v>
      </c>
      <c r="J67" s="32">
        <v>7.77</v>
      </c>
    </row>
    <row r="68" spans="1:10" x14ac:dyDescent="0.25">
      <c r="A68" s="32">
        <v>11</v>
      </c>
      <c r="B68" s="33" t="s">
        <v>656</v>
      </c>
      <c r="C68" s="32" t="s">
        <v>347</v>
      </c>
      <c r="D68" s="32" t="s">
        <v>17</v>
      </c>
      <c r="E68" s="32" t="s">
        <v>40</v>
      </c>
      <c r="F68" s="32" t="s">
        <v>19</v>
      </c>
      <c r="G68" s="32">
        <v>719</v>
      </c>
      <c r="H68" s="32">
        <v>10</v>
      </c>
      <c r="I68" s="32">
        <v>20</v>
      </c>
      <c r="J68" s="32">
        <v>7.49</v>
      </c>
    </row>
    <row r="69" spans="1:10" x14ac:dyDescent="0.25">
      <c r="A69" s="32">
        <v>12</v>
      </c>
      <c r="B69" s="33" t="s">
        <v>657</v>
      </c>
      <c r="C69" s="32" t="s">
        <v>345</v>
      </c>
      <c r="D69" s="32" t="s">
        <v>17</v>
      </c>
      <c r="E69" s="32" t="s">
        <v>40</v>
      </c>
      <c r="F69" s="32" t="s">
        <v>19</v>
      </c>
      <c r="G69" s="32">
        <v>716</v>
      </c>
      <c r="H69" s="32">
        <v>9</v>
      </c>
      <c r="I69" s="32">
        <v>17</v>
      </c>
      <c r="J69" s="32">
        <v>7.46</v>
      </c>
    </row>
    <row r="70" spans="1:10" x14ac:dyDescent="0.25">
      <c r="A70" s="32">
        <v>13</v>
      </c>
      <c r="B70" s="33" t="s">
        <v>658</v>
      </c>
      <c r="C70" s="32" t="s">
        <v>345</v>
      </c>
      <c r="D70" s="32" t="s">
        <v>17</v>
      </c>
      <c r="E70" s="32" t="s">
        <v>40</v>
      </c>
      <c r="F70" s="32" t="s">
        <v>19</v>
      </c>
      <c r="G70" s="32">
        <v>692</v>
      </c>
      <c r="H70" s="32">
        <v>5</v>
      </c>
      <c r="I70" s="32">
        <v>10</v>
      </c>
      <c r="J70" s="32">
        <v>7.21</v>
      </c>
    </row>
    <row r="71" spans="1:10" x14ac:dyDescent="0.25">
      <c r="A71" s="32">
        <v>14</v>
      </c>
      <c r="B71" s="33" t="s">
        <v>659</v>
      </c>
      <c r="C71" s="32" t="s">
        <v>56</v>
      </c>
      <c r="D71" s="32" t="s">
        <v>17</v>
      </c>
      <c r="E71" s="32" t="s">
        <v>40</v>
      </c>
      <c r="F71" s="32" t="s">
        <v>19</v>
      </c>
      <c r="G71" s="32">
        <v>413</v>
      </c>
      <c r="H71" s="32">
        <v>1</v>
      </c>
      <c r="I71" s="32">
        <v>6</v>
      </c>
      <c r="J71" s="32">
        <v>4.3</v>
      </c>
    </row>
    <row r="72" spans="1:10" x14ac:dyDescent="0.25">
      <c r="A72" s="32">
        <v>1</v>
      </c>
      <c r="B72" s="33" t="s">
        <v>660</v>
      </c>
      <c r="C72" s="32" t="s">
        <v>44</v>
      </c>
      <c r="D72" s="32" t="s">
        <v>17</v>
      </c>
      <c r="E72" s="32" t="s">
        <v>45</v>
      </c>
      <c r="F72" s="32" t="s">
        <v>19</v>
      </c>
      <c r="G72" s="32">
        <v>855</v>
      </c>
      <c r="H72" s="32">
        <v>20</v>
      </c>
      <c r="I72" s="32">
        <v>30</v>
      </c>
      <c r="J72" s="32">
        <v>8.91</v>
      </c>
    </row>
    <row r="73" spans="1:10" x14ac:dyDescent="0.25">
      <c r="A73" s="32">
        <v>2</v>
      </c>
      <c r="B73" s="33" t="s">
        <v>661</v>
      </c>
      <c r="C73" s="32" t="s">
        <v>54</v>
      </c>
      <c r="D73" s="32" t="s">
        <v>17</v>
      </c>
      <c r="E73" s="32" t="s">
        <v>45</v>
      </c>
      <c r="F73" s="32" t="s">
        <v>19</v>
      </c>
      <c r="G73" s="32">
        <v>785</v>
      </c>
      <c r="H73" s="32">
        <v>12</v>
      </c>
      <c r="I73" s="32">
        <v>30</v>
      </c>
      <c r="J73" s="32">
        <v>8.18</v>
      </c>
    </row>
    <row r="74" spans="1:10" x14ac:dyDescent="0.25">
      <c r="A74" s="32">
        <v>3</v>
      </c>
      <c r="B74" s="33" t="s">
        <v>662</v>
      </c>
      <c r="C74" s="32" t="s">
        <v>345</v>
      </c>
      <c r="D74" s="32" t="s">
        <v>17</v>
      </c>
      <c r="E74" s="32" t="s">
        <v>45</v>
      </c>
      <c r="F74" s="32" t="s">
        <v>19</v>
      </c>
      <c r="G74" s="32">
        <v>765</v>
      </c>
      <c r="H74" s="32">
        <v>9</v>
      </c>
      <c r="I74" s="32">
        <v>26</v>
      </c>
      <c r="J74" s="32">
        <v>7.97</v>
      </c>
    </row>
    <row r="75" spans="1:10" x14ac:dyDescent="0.25">
      <c r="A75" s="32">
        <v>4</v>
      </c>
      <c r="B75" s="33" t="s">
        <v>663</v>
      </c>
      <c r="C75" s="32" t="s">
        <v>664</v>
      </c>
      <c r="D75" s="32" t="s">
        <v>17</v>
      </c>
      <c r="E75" s="32" t="s">
        <v>45</v>
      </c>
      <c r="F75" s="32" t="s">
        <v>19</v>
      </c>
      <c r="G75" s="32">
        <v>750</v>
      </c>
      <c r="H75" s="32">
        <v>9</v>
      </c>
      <c r="I75" s="32">
        <v>16</v>
      </c>
      <c r="J75" s="32">
        <v>7.81</v>
      </c>
    </row>
    <row r="76" spans="1:10" x14ac:dyDescent="0.25">
      <c r="A76" s="32">
        <v>5</v>
      </c>
      <c r="B76" s="33" t="s">
        <v>665</v>
      </c>
      <c r="C76" s="32" t="s">
        <v>36</v>
      </c>
      <c r="D76" s="32" t="s">
        <v>17</v>
      </c>
      <c r="E76" s="32" t="s">
        <v>45</v>
      </c>
      <c r="F76" s="32" t="s">
        <v>19</v>
      </c>
      <c r="G76" s="32">
        <v>742</v>
      </c>
      <c r="H76" s="32">
        <v>9</v>
      </c>
      <c r="I76" s="32">
        <v>25</v>
      </c>
      <c r="J76" s="32">
        <v>7.73</v>
      </c>
    </row>
    <row r="77" spans="1:10" x14ac:dyDescent="0.25">
      <c r="A77" s="32">
        <v>6</v>
      </c>
      <c r="B77" s="33" t="s">
        <v>666</v>
      </c>
      <c r="C77" s="32" t="s">
        <v>28</v>
      </c>
      <c r="D77" s="32" t="s">
        <v>17</v>
      </c>
      <c r="E77" s="32" t="s">
        <v>45</v>
      </c>
      <c r="F77" s="32" t="s">
        <v>19</v>
      </c>
      <c r="G77" s="32">
        <v>737</v>
      </c>
      <c r="H77" s="32">
        <v>9</v>
      </c>
      <c r="I77" s="32">
        <v>17</v>
      </c>
      <c r="J77" s="32">
        <v>7.68</v>
      </c>
    </row>
    <row r="78" spans="1:10" x14ac:dyDescent="0.25">
      <c r="A78" s="32">
        <v>7</v>
      </c>
      <c r="B78" s="33" t="s">
        <v>667</v>
      </c>
      <c r="C78" s="32" t="s">
        <v>29</v>
      </c>
      <c r="D78" s="32" t="s">
        <v>17</v>
      </c>
      <c r="E78" s="32" t="s">
        <v>45</v>
      </c>
      <c r="F78" s="32" t="s">
        <v>19</v>
      </c>
      <c r="G78" s="32">
        <v>735</v>
      </c>
      <c r="H78" s="32">
        <v>12</v>
      </c>
      <c r="I78" s="32">
        <v>20</v>
      </c>
      <c r="J78" s="32">
        <v>7.66</v>
      </c>
    </row>
    <row r="79" spans="1:10" x14ac:dyDescent="0.25">
      <c r="A79" s="32">
        <v>8</v>
      </c>
      <c r="B79" s="33" t="s">
        <v>668</v>
      </c>
      <c r="C79" s="32" t="s">
        <v>28</v>
      </c>
      <c r="D79" s="32" t="s">
        <v>17</v>
      </c>
      <c r="E79" s="32" t="s">
        <v>45</v>
      </c>
      <c r="F79" s="32" t="s">
        <v>19</v>
      </c>
      <c r="G79" s="32">
        <v>693</v>
      </c>
      <c r="H79" s="32">
        <v>6</v>
      </c>
      <c r="I79" s="32">
        <v>16</v>
      </c>
      <c r="J79" s="32">
        <v>7.22</v>
      </c>
    </row>
    <row r="80" spans="1:10" x14ac:dyDescent="0.25">
      <c r="A80" s="32">
        <v>9</v>
      </c>
      <c r="B80" s="33" t="s">
        <v>669</v>
      </c>
      <c r="C80" s="32" t="s">
        <v>36</v>
      </c>
      <c r="D80" s="32" t="s">
        <v>17</v>
      </c>
      <c r="E80" s="32" t="s">
        <v>45</v>
      </c>
      <c r="F80" s="32" t="s">
        <v>19</v>
      </c>
      <c r="G80" s="32">
        <v>616</v>
      </c>
      <c r="H80" s="32">
        <v>7</v>
      </c>
      <c r="I80" s="32">
        <v>10</v>
      </c>
      <c r="J80" s="32">
        <v>6.42</v>
      </c>
    </row>
    <row r="81" spans="1:10" x14ac:dyDescent="0.25">
      <c r="A81" s="32">
        <v>10</v>
      </c>
      <c r="B81" s="32" t="s">
        <v>670</v>
      </c>
      <c r="C81" s="32" t="s">
        <v>28</v>
      </c>
      <c r="D81" s="32" t="s">
        <v>17</v>
      </c>
      <c r="E81" s="32" t="s">
        <v>45</v>
      </c>
      <c r="F81" s="32" t="s">
        <v>19</v>
      </c>
      <c r="G81" s="32">
        <v>604</v>
      </c>
      <c r="H81" s="32">
        <v>5</v>
      </c>
      <c r="I81" s="32">
        <v>3</v>
      </c>
      <c r="J81" s="32">
        <v>6.29</v>
      </c>
    </row>
    <row r="82" spans="1:10" x14ac:dyDescent="0.25">
      <c r="A82" s="32">
        <v>11</v>
      </c>
      <c r="B82" s="33" t="s">
        <v>671</v>
      </c>
      <c r="C82" s="32" t="s">
        <v>28</v>
      </c>
      <c r="D82" s="32" t="s">
        <v>17</v>
      </c>
      <c r="E82" s="32" t="s">
        <v>45</v>
      </c>
      <c r="F82" s="32" t="s">
        <v>19</v>
      </c>
      <c r="G82" s="32">
        <v>596</v>
      </c>
      <c r="H82" s="32">
        <v>3</v>
      </c>
      <c r="I82" s="32">
        <v>10</v>
      </c>
      <c r="J82" s="32">
        <v>6.21</v>
      </c>
    </row>
    <row r="83" spans="1:10" x14ac:dyDescent="0.25">
      <c r="A83" s="32">
        <v>1</v>
      </c>
      <c r="B83" s="33" t="s">
        <v>672</v>
      </c>
      <c r="C83" s="32" t="s">
        <v>41</v>
      </c>
      <c r="D83" s="32" t="s">
        <v>47</v>
      </c>
      <c r="E83" s="32" t="s">
        <v>591</v>
      </c>
      <c r="F83" s="32" t="s">
        <v>19</v>
      </c>
      <c r="G83" s="32">
        <v>921</v>
      </c>
      <c r="H83" s="32">
        <v>32</v>
      </c>
      <c r="I83" s="32">
        <v>36</v>
      </c>
      <c r="J83" s="32">
        <v>9.59</v>
      </c>
    </row>
    <row r="84" spans="1:10" x14ac:dyDescent="0.25">
      <c r="A84" s="32">
        <v>2</v>
      </c>
      <c r="B84" s="33" t="s">
        <v>673</v>
      </c>
      <c r="C84" s="32" t="s">
        <v>46</v>
      </c>
      <c r="D84" s="32" t="s">
        <v>47</v>
      </c>
      <c r="E84" s="32" t="s">
        <v>591</v>
      </c>
      <c r="F84" s="32" t="s">
        <v>19</v>
      </c>
      <c r="G84" s="32">
        <v>905</v>
      </c>
      <c r="H84" s="32">
        <v>28</v>
      </c>
      <c r="I84" s="32">
        <v>37</v>
      </c>
      <c r="J84" s="32">
        <v>9.43</v>
      </c>
    </row>
    <row r="85" spans="1:10" x14ac:dyDescent="0.25">
      <c r="A85" s="32">
        <v>3</v>
      </c>
      <c r="B85" s="33" t="s">
        <v>674</v>
      </c>
      <c r="C85" s="32" t="s">
        <v>38</v>
      </c>
      <c r="D85" s="32" t="s">
        <v>47</v>
      </c>
      <c r="E85" s="32" t="s">
        <v>591</v>
      </c>
      <c r="F85" s="32" t="s">
        <v>19</v>
      </c>
      <c r="G85" s="32">
        <v>880</v>
      </c>
      <c r="H85" s="32">
        <v>18</v>
      </c>
      <c r="I85" s="32">
        <v>46</v>
      </c>
      <c r="J85" s="32">
        <v>9.17</v>
      </c>
    </row>
    <row r="86" spans="1:10" x14ac:dyDescent="0.25">
      <c r="A86" s="32">
        <v>4</v>
      </c>
      <c r="B86" s="33" t="s">
        <v>120</v>
      </c>
      <c r="C86" s="32" t="s">
        <v>107</v>
      </c>
      <c r="D86" s="32" t="s">
        <v>47</v>
      </c>
      <c r="E86" s="32" t="s">
        <v>591</v>
      </c>
      <c r="F86" s="32" t="s">
        <v>19</v>
      </c>
      <c r="G86" s="32">
        <v>846</v>
      </c>
      <c r="H86" s="32">
        <v>17</v>
      </c>
      <c r="I86" s="32">
        <v>30</v>
      </c>
      <c r="J86" s="32">
        <v>8.81</v>
      </c>
    </row>
    <row r="87" spans="1:10" x14ac:dyDescent="0.25">
      <c r="A87" s="32">
        <v>5</v>
      </c>
      <c r="B87" s="33" t="s">
        <v>675</v>
      </c>
      <c r="C87" s="32" t="s">
        <v>52</v>
      </c>
      <c r="D87" s="32" t="s">
        <v>47</v>
      </c>
      <c r="E87" s="32" t="s">
        <v>591</v>
      </c>
      <c r="F87" s="32" t="s">
        <v>19</v>
      </c>
      <c r="G87" s="32">
        <v>792</v>
      </c>
      <c r="H87" s="32">
        <v>18</v>
      </c>
      <c r="I87" s="32">
        <v>19</v>
      </c>
      <c r="J87" s="32">
        <v>8.25</v>
      </c>
    </row>
    <row r="88" spans="1:10" x14ac:dyDescent="0.25">
      <c r="A88" s="32">
        <v>6</v>
      </c>
      <c r="B88" s="33" t="s">
        <v>106</v>
      </c>
      <c r="C88" s="32" t="s">
        <v>107</v>
      </c>
      <c r="D88" s="32" t="s">
        <v>47</v>
      </c>
      <c r="E88" s="32" t="s">
        <v>591</v>
      </c>
      <c r="F88" s="32" t="s">
        <v>19</v>
      </c>
      <c r="G88" s="32">
        <v>688</v>
      </c>
      <c r="H88" s="32">
        <v>6</v>
      </c>
      <c r="I88" s="32">
        <v>23</v>
      </c>
      <c r="J88" s="32">
        <v>7.17</v>
      </c>
    </row>
    <row r="89" spans="1:10" x14ac:dyDescent="0.25">
      <c r="A89" s="32">
        <v>7</v>
      </c>
      <c r="B89" s="33" t="s">
        <v>676</v>
      </c>
      <c r="C89" s="32" t="s">
        <v>46</v>
      </c>
      <c r="D89" s="32" t="s">
        <v>47</v>
      </c>
      <c r="E89" s="32" t="s">
        <v>591</v>
      </c>
      <c r="F89" s="32" t="s">
        <v>19</v>
      </c>
      <c r="G89" s="32">
        <v>459</v>
      </c>
      <c r="H89" s="32">
        <v>1</v>
      </c>
      <c r="I89" s="32">
        <v>12</v>
      </c>
      <c r="J89" s="32">
        <v>4.78</v>
      </c>
    </row>
    <row r="90" spans="1:10" x14ac:dyDescent="0.25">
      <c r="A90" s="32">
        <v>1</v>
      </c>
      <c r="B90" s="33" t="s">
        <v>677</v>
      </c>
      <c r="C90" s="32" t="s">
        <v>35</v>
      </c>
      <c r="D90" s="32" t="s">
        <v>47</v>
      </c>
      <c r="E90" s="32" t="s">
        <v>613</v>
      </c>
      <c r="F90" s="32" t="s">
        <v>19</v>
      </c>
      <c r="G90" s="32">
        <v>979</v>
      </c>
      <c r="H90" s="32">
        <v>43</v>
      </c>
      <c r="I90" s="32">
        <v>41</v>
      </c>
      <c r="J90" s="32">
        <v>10.199999999999999</v>
      </c>
    </row>
    <row r="91" spans="1:10" x14ac:dyDescent="0.25">
      <c r="A91" s="32">
        <v>2</v>
      </c>
      <c r="B91" s="33" t="s">
        <v>678</v>
      </c>
      <c r="C91" s="32" t="s">
        <v>52</v>
      </c>
      <c r="D91" s="32" t="s">
        <v>47</v>
      </c>
      <c r="E91" s="32" t="s">
        <v>613</v>
      </c>
      <c r="F91" s="32" t="s">
        <v>19</v>
      </c>
      <c r="G91" s="32">
        <v>976</v>
      </c>
      <c r="H91" s="32">
        <v>45</v>
      </c>
      <c r="I91" s="32">
        <v>38</v>
      </c>
      <c r="J91" s="32">
        <v>10.17</v>
      </c>
    </row>
    <row r="92" spans="1:10" x14ac:dyDescent="0.25">
      <c r="A92" s="32">
        <v>3</v>
      </c>
      <c r="B92" s="33" t="s">
        <v>679</v>
      </c>
      <c r="C92" s="32" t="s">
        <v>32</v>
      </c>
      <c r="D92" s="32" t="s">
        <v>47</v>
      </c>
      <c r="E92" s="32" t="s">
        <v>613</v>
      </c>
      <c r="F92" s="32" t="s">
        <v>19</v>
      </c>
      <c r="G92" s="32">
        <v>972</v>
      </c>
      <c r="H92" s="32">
        <v>45</v>
      </c>
      <c r="I92" s="32">
        <v>39</v>
      </c>
      <c r="J92" s="32">
        <v>10.119999999999999</v>
      </c>
    </row>
    <row r="93" spans="1:10" x14ac:dyDescent="0.25">
      <c r="A93" s="32">
        <v>4</v>
      </c>
      <c r="B93" s="33" t="s">
        <v>680</v>
      </c>
      <c r="C93" s="32" t="s">
        <v>20</v>
      </c>
      <c r="D93" s="32" t="s">
        <v>47</v>
      </c>
      <c r="E93" s="32" t="s">
        <v>613</v>
      </c>
      <c r="F93" s="32" t="s">
        <v>19</v>
      </c>
      <c r="G93" s="32">
        <v>968</v>
      </c>
      <c r="H93" s="32">
        <v>41</v>
      </c>
      <c r="I93" s="32">
        <v>40</v>
      </c>
      <c r="J93" s="32">
        <v>10.08</v>
      </c>
    </row>
    <row r="94" spans="1:10" x14ac:dyDescent="0.25">
      <c r="A94" s="32">
        <v>5</v>
      </c>
      <c r="B94" s="33" t="s">
        <v>681</v>
      </c>
      <c r="C94" s="32" t="s">
        <v>152</v>
      </c>
      <c r="D94" s="32" t="s">
        <v>47</v>
      </c>
      <c r="E94" s="32" t="s">
        <v>613</v>
      </c>
      <c r="F94" s="32" t="s">
        <v>19</v>
      </c>
      <c r="G94" s="32">
        <v>961</v>
      </c>
      <c r="H94" s="32">
        <v>42</v>
      </c>
      <c r="I94" s="32">
        <v>38</v>
      </c>
      <c r="J94" s="32">
        <v>10.01</v>
      </c>
    </row>
    <row r="95" spans="1:10" x14ac:dyDescent="0.25">
      <c r="A95" s="32">
        <v>6</v>
      </c>
      <c r="B95" s="33" t="s">
        <v>682</v>
      </c>
      <c r="C95" s="32" t="s">
        <v>32</v>
      </c>
      <c r="D95" s="32" t="s">
        <v>47</v>
      </c>
      <c r="E95" s="32" t="s">
        <v>613</v>
      </c>
      <c r="F95" s="32" t="s">
        <v>19</v>
      </c>
      <c r="G95" s="32">
        <v>958</v>
      </c>
      <c r="H95" s="32">
        <v>42</v>
      </c>
      <c r="I95" s="32">
        <v>32</v>
      </c>
      <c r="J95" s="32">
        <v>9.98</v>
      </c>
    </row>
    <row r="96" spans="1:10" x14ac:dyDescent="0.25">
      <c r="A96" s="32">
        <v>7</v>
      </c>
      <c r="B96" s="33" t="s">
        <v>683</v>
      </c>
      <c r="C96" s="32" t="s">
        <v>684</v>
      </c>
      <c r="D96" s="32" t="s">
        <v>47</v>
      </c>
      <c r="E96" s="32" t="s">
        <v>613</v>
      </c>
      <c r="F96" s="32" t="s">
        <v>19</v>
      </c>
      <c r="G96" s="32">
        <v>958</v>
      </c>
      <c r="H96" s="32">
        <v>38</v>
      </c>
      <c r="I96" s="32">
        <v>41</v>
      </c>
      <c r="J96" s="32">
        <v>9.98</v>
      </c>
    </row>
    <row r="97" spans="1:10" x14ac:dyDescent="0.25">
      <c r="A97" s="32">
        <v>8</v>
      </c>
      <c r="B97" s="33" t="s">
        <v>685</v>
      </c>
      <c r="C97" s="32" t="s">
        <v>38</v>
      </c>
      <c r="D97" s="32" t="s">
        <v>47</v>
      </c>
      <c r="E97" s="32" t="s">
        <v>613</v>
      </c>
      <c r="F97" s="32" t="s">
        <v>19</v>
      </c>
      <c r="G97" s="32">
        <v>956</v>
      </c>
      <c r="H97" s="32">
        <v>37</v>
      </c>
      <c r="I97" s="32">
        <v>40</v>
      </c>
      <c r="J97" s="32">
        <v>9.9600000000000009</v>
      </c>
    </row>
    <row r="98" spans="1:10" x14ac:dyDescent="0.25">
      <c r="A98" s="32">
        <v>9</v>
      </c>
      <c r="B98" s="33" t="s">
        <v>686</v>
      </c>
      <c r="C98" s="32" t="s">
        <v>46</v>
      </c>
      <c r="D98" s="32" t="s">
        <v>47</v>
      </c>
      <c r="E98" s="32" t="s">
        <v>613</v>
      </c>
      <c r="F98" s="32" t="s">
        <v>19</v>
      </c>
      <c r="G98" s="32">
        <v>954</v>
      </c>
      <c r="H98" s="32">
        <v>40</v>
      </c>
      <c r="I98" s="32">
        <v>36</v>
      </c>
      <c r="J98" s="32">
        <v>9.94</v>
      </c>
    </row>
    <row r="99" spans="1:10" x14ac:dyDescent="0.25">
      <c r="A99" s="32">
        <v>10</v>
      </c>
      <c r="B99" s="33" t="s">
        <v>687</v>
      </c>
      <c r="C99" s="32" t="s">
        <v>20</v>
      </c>
      <c r="D99" s="32" t="s">
        <v>47</v>
      </c>
      <c r="E99" s="32" t="s">
        <v>613</v>
      </c>
      <c r="F99" s="32" t="s">
        <v>19</v>
      </c>
      <c r="G99" s="32">
        <v>951</v>
      </c>
      <c r="H99" s="32">
        <v>34</v>
      </c>
      <c r="I99" s="32">
        <v>50</v>
      </c>
      <c r="J99" s="32">
        <v>9.91</v>
      </c>
    </row>
    <row r="100" spans="1:10" x14ac:dyDescent="0.25">
      <c r="A100" s="32">
        <v>11</v>
      </c>
      <c r="B100" s="33" t="s">
        <v>688</v>
      </c>
      <c r="C100" s="32" t="s">
        <v>20</v>
      </c>
      <c r="D100" s="32" t="s">
        <v>47</v>
      </c>
      <c r="E100" s="32" t="s">
        <v>613</v>
      </c>
      <c r="F100" s="32" t="s">
        <v>19</v>
      </c>
      <c r="G100" s="32">
        <v>944</v>
      </c>
      <c r="H100" s="32">
        <v>27</v>
      </c>
      <c r="I100" s="32">
        <v>49</v>
      </c>
      <c r="J100" s="32">
        <v>9.83</v>
      </c>
    </row>
    <row r="101" spans="1:10" x14ac:dyDescent="0.25">
      <c r="A101" s="32">
        <v>12</v>
      </c>
      <c r="B101" s="33" t="s">
        <v>689</v>
      </c>
      <c r="C101" s="32" t="s">
        <v>107</v>
      </c>
      <c r="D101" s="32" t="s">
        <v>47</v>
      </c>
      <c r="E101" s="32" t="s">
        <v>613</v>
      </c>
      <c r="F101" s="32" t="s">
        <v>19</v>
      </c>
      <c r="G101" s="32">
        <v>943</v>
      </c>
      <c r="H101" s="32">
        <v>40</v>
      </c>
      <c r="I101" s="32">
        <v>40</v>
      </c>
      <c r="J101" s="32">
        <v>9.82</v>
      </c>
    </row>
    <row r="102" spans="1:10" x14ac:dyDescent="0.25">
      <c r="A102" s="32">
        <v>13</v>
      </c>
      <c r="B102" s="33" t="s">
        <v>690</v>
      </c>
      <c r="C102" s="32" t="s">
        <v>52</v>
      </c>
      <c r="D102" s="32" t="s">
        <v>47</v>
      </c>
      <c r="E102" s="32" t="s">
        <v>613</v>
      </c>
      <c r="F102" s="32" t="s">
        <v>19</v>
      </c>
      <c r="G102" s="32">
        <v>928</v>
      </c>
      <c r="H102" s="32">
        <v>35</v>
      </c>
      <c r="I102" s="32">
        <v>35</v>
      </c>
      <c r="J102" s="32">
        <v>9.67</v>
      </c>
    </row>
    <row r="103" spans="1:10" x14ac:dyDescent="0.25">
      <c r="A103" s="32">
        <v>14</v>
      </c>
      <c r="B103" s="33" t="s">
        <v>691</v>
      </c>
      <c r="C103" s="32" t="s">
        <v>52</v>
      </c>
      <c r="D103" s="32" t="s">
        <v>47</v>
      </c>
      <c r="E103" s="32" t="s">
        <v>613</v>
      </c>
      <c r="F103" s="32" t="s">
        <v>19</v>
      </c>
      <c r="G103" s="32">
        <v>927</v>
      </c>
      <c r="H103" s="32">
        <v>27</v>
      </c>
      <c r="I103" s="32">
        <v>46</v>
      </c>
      <c r="J103" s="32">
        <v>9.66</v>
      </c>
    </row>
    <row r="104" spans="1:10" x14ac:dyDescent="0.25">
      <c r="A104" s="32">
        <v>15</v>
      </c>
      <c r="B104" s="33" t="s">
        <v>692</v>
      </c>
      <c r="C104" s="32" t="s">
        <v>35</v>
      </c>
      <c r="D104" s="32" t="s">
        <v>47</v>
      </c>
      <c r="E104" s="32" t="s">
        <v>613</v>
      </c>
      <c r="F104" s="32" t="s">
        <v>19</v>
      </c>
      <c r="G104" s="32">
        <v>926</v>
      </c>
      <c r="H104" s="32">
        <v>35</v>
      </c>
      <c r="I104" s="32">
        <v>35</v>
      </c>
      <c r="J104" s="32">
        <v>9.65</v>
      </c>
    </row>
    <row r="105" spans="1:10" x14ac:dyDescent="0.25">
      <c r="A105" s="32">
        <v>16</v>
      </c>
      <c r="B105" s="33" t="s">
        <v>693</v>
      </c>
      <c r="C105" s="32" t="s">
        <v>46</v>
      </c>
      <c r="D105" s="32" t="s">
        <v>47</v>
      </c>
      <c r="E105" s="32" t="s">
        <v>613</v>
      </c>
      <c r="F105" s="32" t="s">
        <v>19</v>
      </c>
      <c r="G105" s="32">
        <v>924</v>
      </c>
      <c r="H105" s="32">
        <v>29</v>
      </c>
      <c r="I105" s="32">
        <v>39</v>
      </c>
      <c r="J105" s="32">
        <v>9.6199999999999992</v>
      </c>
    </row>
    <row r="106" spans="1:10" x14ac:dyDescent="0.25">
      <c r="A106" s="32">
        <v>17</v>
      </c>
      <c r="B106" s="33" t="s">
        <v>694</v>
      </c>
      <c r="C106" s="32" t="s">
        <v>52</v>
      </c>
      <c r="D106" s="32" t="s">
        <v>47</v>
      </c>
      <c r="E106" s="32" t="s">
        <v>613</v>
      </c>
      <c r="F106" s="32" t="s">
        <v>19</v>
      </c>
      <c r="G106" s="32">
        <v>922</v>
      </c>
      <c r="H106" s="32">
        <v>33</v>
      </c>
      <c r="I106" s="32">
        <v>38</v>
      </c>
      <c r="J106" s="32">
        <v>9.6</v>
      </c>
    </row>
    <row r="107" spans="1:10" x14ac:dyDescent="0.25">
      <c r="A107" s="32">
        <v>18</v>
      </c>
      <c r="B107" s="33" t="s">
        <v>695</v>
      </c>
      <c r="C107" s="32" t="s">
        <v>429</v>
      </c>
      <c r="D107" s="32" t="s">
        <v>47</v>
      </c>
      <c r="E107" s="32" t="s">
        <v>613</v>
      </c>
      <c r="F107" s="32" t="s">
        <v>19</v>
      </c>
      <c r="G107" s="32">
        <v>918</v>
      </c>
      <c r="H107" s="32">
        <v>34</v>
      </c>
      <c r="I107" s="32">
        <v>30</v>
      </c>
      <c r="J107" s="32">
        <v>9.56</v>
      </c>
    </row>
    <row r="108" spans="1:10" x14ac:dyDescent="0.25">
      <c r="A108" s="32">
        <v>19</v>
      </c>
      <c r="B108" s="33" t="s">
        <v>696</v>
      </c>
      <c r="C108" s="32" t="s">
        <v>37</v>
      </c>
      <c r="D108" s="32" t="s">
        <v>47</v>
      </c>
      <c r="E108" s="32" t="s">
        <v>613</v>
      </c>
      <c r="F108" s="32" t="s">
        <v>19</v>
      </c>
      <c r="G108" s="32">
        <v>915</v>
      </c>
      <c r="H108" s="32">
        <v>26</v>
      </c>
      <c r="I108" s="32">
        <v>42</v>
      </c>
      <c r="J108" s="32">
        <v>9.5299999999999994</v>
      </c>
    </row>
    <row r="109" spans="1:10" x14ac:dyDescent="0.25">
      <c r="A109" s="32">
        <v>20</v>
      </c>
      <c r="B109" s="33" t="s">
        <v>697</v>
      </c>
      <c r="C109" s="32" t="s">
        <v>140</v>
      </c>
      <c r="D109" s="32" t="s">
        <v>47</v>
      </c>
      <c r="E109" s="32" t="s">
        <v>613</v>
      </c>
      <c r="F109" s="32" t="s">
        <v>19</v>
      </c>
      <c r="G109" s="32">
        <v>914</v>
      </c>
      <c r="H109" s="32">
        <v>27</v>
      </c>
      <c r="I109" s="32">
        <v>37</v>
      </c>
      <c r="J109" s="32">
        <v>9.52</v>
      </c>
    </row>
    <row r="110" spans="1:10" x14ac:dyDescent="0.25">
      <c r="A110" s="32">
        <v>21</v>
      </c>
      <c r="B110" s="33" t="s">
        <v>698</v>
      </c>
      <c r="C110" s="32" t="s">
        <v>30</v>
      </c>
      <c r="D110" s="32" t="s">
        <v>47</v>
      </c>
      <c r="E110" s="32" t="s">
        <v>613</v>
      </c>
      <c r="F110" s="32" t="s">
        <v>19</v>
      </c>
      <c r="G110" s="32">
        <v>911</v>
      </c>
      <c r="H110" s="32">
        <v>38</v>
      </c>
      <c r="I110" s="32">
        <v>25</v>
      </c>
      <c r="J110" s="32">
        <v>9.49</v>
      </c>
    </row>
    <row r="111" spans="1:10" x14ac:dyDescent="0.25">
      <c r="A111" s="32">
        <v>22</v>
      </c>
      <c r="B111" s="33" t="s">
        <v>699</v>
      </c>
      <c r="C111" s="32" t="s">
        <v>35</v>
      </c>
      <c r="D111" s="32" t="s">
        <v>47</v>
      </c>
      <c r="E111" s="32" t="s">
        <v>613</v>
      </c>
      <c r="F111" s="32" t="s">
        <v>19</v>
      </c>
      <c r="G111" s="32">
        <v>908</v>
      </c>
      <c r="H111" s="32">
        <v>29</v>
      </c>
      <c r="I111" s="32">
        <v>35</v>
      </c>
      <c r="J111" s="32">
        <v>9.4600000000000009</v>
      </c>
    </row>
    <row r="112" spans="1:10" x14ac:dyDescent="0.25">
      <c r="A112" s="32">
        <v>23</v>
      </c>
      <c r="B112" s="33" t="s">
        <v>700</v>
      </c>
      <c r="C112" s="32" t="s">
        <v>595</v>
      </c>
      <c r="D112" s="32" t="s">
        <v>47</v>
      </c>
      <c r="E112" s="32" t="s">
        <v>613</v>
      </c>
      <c r="F112" s="32" t="s">
        <v>19</v>
      </c>
      <c r="G112" s="32">
        <v>903</v>
      </c>
      <c r="H112" s="32">
        <v>32</v>
      </c>
      <c r="I112" s="32">
        <v>30</v>
      </c>
      <c r="J112" s="32">
        <v>9.41</v>
      </c>
    </row>
    <row r="113" spans="1:10" x14ac:dyDescent="0.25">
      <c r="A113" s="32">
        <v>24</v>
      </c>
      <c r="B113" s="33" t="s">
        <v>701</v>
      </c>
      <c r="C113" s="32" t="s">
        <v>152</v>
      </c>
      <c r="D113" s="32" t="s">
        <v>47</v>
      </c>
      <c r="E113" s="32" t="s">
        <v>613</v>
      </c>
      <c r="F113" s="32" t="s">
        <v>19</v>
      </c>
      <c r="G113" s="32">
        <v>902</v>
      </c>
      <c r="H113" s="32">
        <v>30</v>
      </c>
      <c r="I113" s="32">
        <v>38</v>
      </c>
      <c r="J113" s="32">
        <v>9.4</v>
      </c>
    </row>
    <row r="114" spans="1:10" x14ac:dyDescent="0.25">
      <c r="A114" s="32">
        <v>25</v>
      </c>
      <c r="B114" s="33" t="s">
        <v>702</v>
      </c>
      <c r="C114" s="32" t="s">
        <v>429</v>
      </c>
      <c r="D114" s="32" t="s">
        <v>47</v>
      </c>
      <c r="E114" s="32" t="s">
        <v>613</v>
      </c>
      <c r="F114" s="32" t="s">
        <v>19</v>
      </c>
      <c r="G114" s="32">
        <v>897</v>
      </c>
      <c r="H114" s="32">
        <v>27</v>
      </c>
      <c r="I114" s="32">
        <v>36</v>
      </c>
      <c r="J114" s="32">
        <v>9.34</v>
      </c>
    </row>
    <row r="115" spans="1:10" x14ac:dyDescent="0.25">
      <c r="A115" s="32">
        <v>26</v>
      </c>
      <c r="B115" s="33" t="s">
        <v>703</v>
      </c>
      <c r="C115" s="32" t="s">
        <v>52</v>
      </c>
      <c r="D115" s="32" t="s">
        <v>47</v>
      </c>
      <c r="E115" s="32" t="s">
        <v>613</v>
      </c>
      <c r="F115" s="32" t="s">
        <v>19</v>
      </c>
      <c r="G115" s="32">
        <v>886</v>
      </c>
      <c r="H115" s="32">
        <v>22</v>
      </c>
      <c r="I115" s="32">
        <v>39</v>
      </c>
      <c r="J115" s="32">
        <v>9.23</v>
      </c>
    </row>
    <row r="116" spans="1:10" x14ac:dyDescent="0.25">
      <c r="A116" s="32">
        <v>27</v>
      </c>
      <c r="B116" s="33" t="s">
        <v>704</v>
      </c>
      <c r="C116" s="32" t="s">
        <v>152</v>
      </c>
      <c r="D116" s="32" t="s">
        <v>47</v>
      </c>
      <c r="E116" s="32" t="s">
        <v>613</v>
      </c>
      <c r="F116" s="32" t="s">
        <v>19</v>
      </c>
      <c r="G116" s="32">
        <v>882</v>
      </c>
      <c r="H116" s="32">
        <v>28</v>
      </c>
      <c r="I116" s="32">
        <v>36</v>
      </c>
      <c r="J116" s="32">
        <v>9.19</v>
      </c>
    </row>
    <row r="117" spans="1:10" x14ac:dyDescent="0.25">
      <c r="A117" s="32">
        <v>28</v>
      </c>
      <c r="B117" s="33" t="s">
        <v>705</v>
      </c>
      <c r="C117" s="32" t="s">
        <v>31</v>
      </c>
      <c r="D117" s="32" t="s">
        <v>47</v>
      </c>
      <c r="E117" s="32" t="s">
        <v>613</v>
      </c>
      <c r="F117" s="32" t="s">
        <v>19</v>
      </c>
      <c r="G117" s="32">
        <v>876</v>
      </c>
      <c r="H117" s="32">
        <v>29</v>
      </c>
      <c r="I117" s="32">
        <v>28</v>
      </c>
      <c r="J117" s="32">
        <v>9.1199999999999992</v>
      </c>
    </row>
    <row r="118" spans="1:10" x14ac:dyDescent="0.25">
      <c r="A118" s="32">
        <v>29</v>
      </c>
      <c r="B118" s="33" t="s">
        <v>706</v>
      </c>
      <c r="C118" s="32" t="s">
        <v>25</v>
      </c>
      <c r="D118" s="32" t="s">
        <v>47</v>
      </c>
      <c r="E118" s="32" t="s">
        <v>613</v>
      </c>
      <c r="F118" s="32" t="s">
        <v>19</v>
      </c>
      <c r="G118" s="32">
        <v>870</v>
      </c>
      <c r="H118" s="32">
        <v>20</v>
      </c>
      <c r="I118" s="32">
        <v>37</v>
      </c>
      <c r="J118" s="32">
        <v>9.06</v>
      </c>
    </row>
    <row r="119" spans="1:10" x14ac:dyDescent="0.25">
      <c r="A119" s="32">
        <v>30</v>
      </c>
      <c r="B119" s="33" t="s">
        <v>707</v>
      </c>
      <c r="C119" s="32" t="s">
        <v>429</v>
      </c>
      <c r="D119" s="32" t="s">
        <v>47</v>
      </c>
      <c r="E119" s="32" t="s">
        <v>613</v>
      </c>
      <c r="F119" s="32" t="s">
        <v>19</v>
      </c>
      <c r="G119" s="32">
        <v>867</v>
      </c>
      <c r="H119" s="32">
        <v>24</v>
      </c>
      <c r="I119" s="32">
        <v>31</v>
      </c>
      <c r="J119" s="32">
        <v>9.0299999999999994</v>
      </c>
    </row>
    <row r="120" spans="1:10" x14ac:dyDescent="0.25">
      <c r="A120" s="32">
        <v>31</v>
      </c>
      <c r="B120" s="33" t="s">
        <v>708</v>
      </c>
      <c r="C120" s="32" t="s">
        <v>340</v>
      </c>
      <c r="D120" s="32" t="s">
        <v>47</v>
      </c>
      <c r="E120" s="32" t="s">
        <v>613</v>
      </c>
      <c r="F120" s="32" t="s">
        <v>19</v>
      </c>
      <c r="G120" s="32">
        <v>861</v>
      </c>
      <c r="H120" s="32">
        <v>21</v>
      </c>
      <c r="I120" s="32">
        <v>29</v>
      </c>
      <c r="J120" s="32">
        <v>8.9700000000000006</v>
      </c>
    </row>
    <row r="121" spans="1:10" x14ac:dyDescent="0.25">
      <c r="A121" s="32">
        <v>32</v>
      </c>
      <c r="B121" s="33" t="s">
        <v>709</v>
      </c>
      <c r="C121" s="32" t="s">
        <v>107</v>
      </c>
      <c r="D121" s="32" t="s">
        <v>47</v>
      </c>
      <c r="E121" s="32" t="s">
        <v>613</v>
      </c>
      <c r="F121" s="32" t="s">
        <v>19</v>
      </c>
      <c r="G121" s="32">
        <v>856</v>
      </c>
      <c r="H121" s="32">
        <v>23</v>
      </c>
      <c r="I121" s="32">
        <v>26</v>
      </c>
      <c r="J121" s="32">
        <v>8.92</v>
      </c>
    </row>
    <row r="122" spans="1:10" x14ac:dyDescent="0.25">
      <c r="A122" s="32">
        <v>33</v>
      </c>
      <c r="B122" s="33" t="s">
        <v>710</v>
      </c>
      <c r="C122" s="32" t="s">
        <v>439</v>
      </c>
      <c r="D122" s="32" t="s">
        <v>47</v>
      </c>
      <c r="E122" s="32" t="s">
        <v>613</v>
      </c>
      <c r="F122" s="32" t="s">
        <v>19</v>
      </c>
      <c r="G122" s="32">
        <v>852</v>
      </c>
      <c r="H122" s="32">
        <v>24</v>
      </c>
      <c r="I122" s="32">
        <v>27</v>
      </c>
      <c r="J122" s="32">
        <v>8.8800000000000008</v>
      </c>
    </row>
    <row r="123" spans="1:10" x14ac:dyDescent="0.25">
      <c r="A123" s="32">
        <v>34</v>
      </c>
      <c r="B123" s="33" t="s">
        <v>711</v>
      </c>
      <c r="C123" s="32" t="s">
        <v>25</v>
      </c>
      <c r="D123" s="32" t="s">
        <v>47</v>
      </c>
      <c r="E123" s="32" t="s">
        <v>613</v>
      </c>
      <c r="F123" s="32" t="s">
        <v>19</v>
      </c>
      <c r="G123" s="32">
        <v>845</v>
      </c>
      <c r="H123" s="32">
        <v>15</v>
      </c>
      <c r="I123" s="32">
        <v>35</v>
      </c>
      <c r="J123" s="32">
        <v>8.8000000000000007</v>
      </c>
    </row>
    <row r="124" spans="1:10" x14ac:dyDescent="0.25">
      <c r="A124" s="32">
        <v>35</v>
      </c>
      <c r="B124" s="33" t="s">
        <v>712</v>
      </c>
      <c r="C124" s="32" t="s">
        <v>35</v>
      </c>
      <c r="D124" s="32" t="s">
        <v>47</v>
      </c>
      <c r="E124" s="32" t="s">
        <v>613</v>
      </c>
      <c r="F124" s="32" t="s">
        <v>19</v>
      </c>
      <c r="G124" s="32">
        <v>840</v>
      </c>
      <c r="H124" s="32">
        <v>22</v>
      </c>
      <c r="I124" s="32">
        <v>31</v>
      </c>
      <c r="J124" s="32">
        <v>8.75</v>
      </c>
    </row>
    <row r="125" spans="1:10" x14ac:dyDescent="0.25">
      <c r="A125" s="32">
        <v>36</v>
      </c>
      <c r="B125" s="33" t="s">
        <v>713</v>
      </c>
      <c r="C125" s="32" t="s">
        <v>28</v>
      </c>
      <c r="D125" s="32" t="s">
        <v>47</v>
      </c>
      <c r="E125" s="32" t="s">
        <v>613</v>
      </c>
      <c r="F125" s="32" t="s">
        <v>19</v>
      </c>
      <c r="G125" s="32">
        <v>837</v>
      </c>
      <c r="H125" s="32">
        <v>14</v>
      </c>
      <c r="I125" s="32">
        <v>35</v>
      </c>
      <c r="J125" s="32">
        <v>8.7200000000000006</v>
      </c>
    </row>
    <row r="126" spans="1:10" x14ac:dyDescent="0.25">
      <c r="A126" s="32">
        <v>37</v>
      </c>
      <c r="B126" s="33" t="s">
        <v>111</v>
      </c>
      <c r="C126" s="32" t="s">
        <v>38</v>
      </c>
      <c r="D126" s="32" t="s">
        <v>47</v>
      </c>
      <c r="E126" s="32" t="s">
        <v>613</v>
      </c>
      <c r="F126" s="32" t="s">
        <v>19</v>
      </c>
      <c r="G126" s="32">
        <v>814</v>
      </c>
      <c r="H126" s="32">
        <v>18</v>
      </c>
      <c r="I126" s="32">
        <v>26</v>
      </c>
      <c r="J126" s="32">
        <v>8.48</v>
      </c>
    </row>
    <row r="127" spans="1:10" x14ac:dyDescent="0.25">
      <c r="A127" s="32">
        <v>38</v>
      </c>
      <c r="B127" s="33" t="s">
        <v>714</v>
      </c>
      <c r="C127" s="32" t="s">
        <v>28</v>
      </c>
      <c r="D127" s="32" t="s">
        <v>47</v>
      </c>
      <c r="E127" s="32" t="s">
        <v>613</v>
      </c>
      <c r="F127" s="32" t="s">
        <v>19</v>
      </c>
      <c r="G127" s="32">
        <v>800</v>
      </c>
      <c r="H127" s="32">
        <v>14</v>
      </c>
      <c r="I127" s="32">
        <v>32</v>
      </c>
      <c r="J127" s="32">
        <v>8.33</v>
      </c>
    </row>
    <row r="128" spans="1:10" x14ac:dyDescent="0.25">
      <c r="A128" s="32">
        <v>39</v>
      </c>
      <c r="B128" s="33" t="s">
        <v>715</v>
      </c>
      <c r="C128" s="32" t="s">
        <v>41</v>
      </c>
      <c r="D128" s="32" t="s">
        <v>47</v>
      </c>
      <c r="E128" s="32" t="s">
        <v>613</v>
      </c>
      <c r="F128" s="32" t="s">
        <v>19</v>
      </c>
      <c r="G128" s="32">
        <v>795</v>
      </c>
      <c r="H128" s="32">
        <v>13</v>
      </c>
      <c r="I128" s="32">
        <v>27</v>
      </c>
      <c r="J128" s="32">
        <v>8.2799999999999994</v>
      </c>
    </row>
    <row r="129" spans="1:10" x14ac:dyDescent="0.25">
      <c r="A129" s="32">
        <v>40</v>
      </c>
      <c r="B129" s="33" t="s">
        <v>716</v>
      </c>
      <c r="C129" s="32" t="s">
        <v>48</v>
      </c>
      <c r="D129" s="32" t="s">
        <v>47</v>
      </c>
      <c r="E129" s="32" t="s">
        <v>613</v>
      </c>
      <c r="F129" s="32" t="s">
        <v>19</v>
      </c>
      <c r="G129" s="32">
        <v>786</v>
      </c>
      <c r="H129" s="32">
        <v>13</v>
      </c>
      <c r="I129" s="32">
        <v>24</v>
      </c>
      <c r="J129" s="32">
        <v>8.19</v>
      </c>
    </row>
    <row r="130" spans="1:10" x14ac:dyDescent="0.25">
      <c r="A130" s="32">
        <v>41</v>
      </c>
      <c r="B130" s="33" t="s">
        <v>717</v>
      </c>
      <c r="C130" s="32" t="s">
        <v>39</v>
      </c>
      <c r="D130" s="32" t="s">
        <v>47</v>
      </c>
      <c r="E130" s="32" t="s">
        <v>613</v>
      </c>
      <c r="F130" s="32" t="s">
        <v>19</v>
      </c>
      <c r="G130" s="32">
        <v>722</v>
      </c>
      <c r="H130" s="32">
        <v>14</v>
      </c>
      <c r="I130" s="32">
        <v>20</v>
      </c>
      <c r="J130" s="32">
        <v>7.52</v>
      </c>
    </row>
    <row r="131" spans="1:10" x14ac:dyDescent="0.25">
      <c r="A131" s="32">
        <v>42</v>
      </c>
      <c r="B131" s="33" t="s">
        <v>718</v>
      </c>
      <c r="C131" s="32" t="s">
        <v>684</v>
      </c>
      <c r="D131" s="32" t="s">
        <v>47</v>
      </c>
      <c r="E131" s="32" t="s">
        <v>613</v>
      </c>
      <c r="F131" s="32" t="s">
        <v>19</v>
      </c>
      <c r="G131" s="32">
        <v>496</v>
      </c>
      <c r="H131" s="32">
        <v>1</v>
      </c>
      <c r="I131" s="32">
        <v>5</v>
      </c>
      <c r="J131" s="32">
        <v>5.17</v>
      </c>
    </row>
    <row r="132" spans="1:10" x14ac:dyDescent="0.25">
      <c r="A132" s="32">
        <v>1</v>
      </c>
      <c r="B132" s="33" t="s">
        <v>719</v>
      </c>
      <c r="C132" s="32" t="s">
        <v>595</v>
      </c>
      <c r="D132" s="32" t="s">
        <v>47</v>
      </c>
      <c r="E132" s="32" t="s">
        <v>40</v>
      </c>
      <c r="F132" s="32" t="s">
        <v>19</v>
      </c>
      <c r="G132" s="32">
        <v>928</v>
      </c>
      <c r="H132" s="32">
        <v>27</v>
      </c>
      <c r="I132" s="32">
        <v>44</v>
      </c>
      <c r="J132" s="32">
        <v>9.67</v>
      </c>
    </row>
    <row r="133" spans="1:10" x14ac:dyDescent="0.25">
      <c r="A133" s="32">
        <v>2</v>
      </c>
      <c r="B133" s="33" t="s">
        <v>720</v>
      </c>
      <c r="C133" s="32" t="s">
        <v>56</v>
      </c>
      <c r="D133" s="32" t="s">
        <v>47</v>
      </c>
      <c r="E133" s="32" t="s">
        <v>40</v>
      </c>
      <c r="F133" s="32" t="s">
        <v>19</v>
      </c>
      <c r="G133" s="32">
        <v>905</v>
      </c>
      <c r="H133" s="32">
        <v>27</v>
      </c>
      <c r="I133" s="32">
        <v>37</v>
      </c>
      <c r="J133" s="32">
        <v>9.43</v>
      </c>
    </row>
    <row r="134" spans="1:10" x14ac:dyDescent="0.25">
      <c r="A134" s="32">
        <v>3</v>
      </c>
      <c r="B134" s="33" t="s">
        <v>721</v>
      </c>
      <c r="C134" s="32" t="s">
        <v>56</v>
      </c>
      <c r="D134" s="32" t="s">
        <v>47</v>
      </c>
      <c r="E134" s="32" t="s">
        <v>40</v>
      </c>
      <c r="F134" s="32" t="s">
        <v>19</v>
      </c>
      <c r="G134" s="32">
        <v>889</v>
      </c>
      <c r="H134" s="32">
        <v>21</v>
      </c>
      <c r="I134" s="32">
        <v>41</v>
      </c>
      <c r="J134" s="32">
        <v>9.26</v>
      </c>
    </row>
    <row r="135" spans="1:10" x14ac:dyDescent="0.25">
      <c r="A135" s="32">
        <v>4</v>
      </c>
      <c r="B135" s="33" t="s">
        <v>722</v>
      </c>
      <c r="C135" s="32" t="s">
        <v>128</v>
      </c>
      <c r="D135" s="32" t="s">
        <v>47</v>
      </c>
      <c r="E135" s="32" t="s">
        <v>40</v>
      </c>
      <c r="F135" s="32" t="s">
        <v>19</v>
      </c>
      <c r="G135" s="32">
        <v>887</v>
      </c>
      <c r="H135" s="32">
        <v>28</v>
      </c>
      <c r="I135" s="32">
        <v>30</v>
      </c>
      <c r="J135" s="32">
        <v>9.24</v>
      </c>
    </row>
    <row r="136" spans="1:10" x14ac:dyDescent="0.25">
      <c r="A136" s="32">
        <v>5</v>
      </c>
      <c r="B136" s="33" t="s">
        <v>723</v>
      </c>
      <c r="C136" s="32" t="s">
        <v>724</v>
      </c>
      <c r="D136" s="32" t="s">
        <v>47</v>
      </c>
      <c r="E136" s="32" t="s">
        <v>40</v>
      </c>
      <c r="F136" s="32" t="s">
        <v>19</v>
      </c>
      <c r="G136" s="32">
        <v>879</v>
      </c>
      <c r="H136" s="32">
        <v>26</v>
      </c>
      <c r="I136" s="32">
        <v>33</v>
      </c>
      <c r="J136" s="32">
        <v>9.16</v>
      </c>
    </row>
    <row r="137" spans="1:10" x14ac:dyDescent="0.25">
      <c r="A137" s="32">
        <v>6</v>
      </c>
      <c r="B137" s="33" t="s">
        <v>725</v>
      </c>
      <c r="C137" s="32" t="s">
        <v>460</v>
      </c>
      <c r="D137" s="32" t="s">
        <v>47</v>
      </c>
      <c r="E137" s="32" t="s">
        <v>40</v>
      </c>
      <c r="F137" s="32" t="s">
        <v>19</v>
      </c>
      <c r="G137" s="32">
        <v>876</v>
      </c>
      <c r="H137" s="32">
        <v>22</v>
      </c>
      <c r="I137" s="32">
        <v>32</v>
      </c>
      <c r="J137" s="32">
        <v>9.1199999999999992</v>
      </c>
    </row>
    <row r="138" spans="1:10" x14ac:dyDescent="0.25">
      <c r="A138" s="32">
        <v>7</v>
      </c>
      <c r="B138" s="33" t="s">
        <v>726</v>
      </c>
      <c r="C138" s="32" t="s">
        <v>474</v>
      </c>
      <c r="D138" s="32" t="s">
        <v>47</v>
      </c>
      <c r="E138" s="32" t="s">
        <v>40</v>
      </c>
      <c r="F138" s="32" t="s">
        <v>19</v>
      </c>
      <c r="G138" s="32">
        <v>866</v>
      </c>
      <c r="H138" s="32">
        <v>25</v>
      </c>
      <c r="I138" s="32">
        <v>33</v>
      </c>
      <c r="J138" s="32">
        <v>9.02</v>
      </c>
    </row>
    <row r="139" spans="1:10" x14ac:dyDescent="0.25">
      <c r="A139" s="32">
        <v>8</v>
      </c>
      <c r="B139" s="33" t="s">
        <v>727</v>
      </c>
      <c r="C139" s="32" t="s">
        <v>48</v>
      </c>
      <c r="D139" s="32" t="s">
        <v>47</v>
      </c>
      <c r="E139" s="32" t="s">
        <v>40</v>
      </c>
      <c r="F139" s="32" t="s">
        <v>19</v>
      </c>
      <c r="G139" s="32">
        <v>841</v>
      </c>
      <c r="H139" s="32">
        <v>24</v>
      </c>
      <c r="I139" s="32">
        <v>27</v>
      </c>
      <c r="J139" s="32">
        <v>8.76</v>
      </c>
    </row>
    <row r="140" spans="1:10" x14ac:dyDescent="0.25">
      <c r="A140" s="32">
        <v>9</v>
      </c>
      <c r="B140" s="33" t="s">
        <v>728</v>
      </c>
      <c r="C140" s="32" t="s">
        <v>460</v>
      </c>
      <c r="D140" s="32" t="s">
        <v>47</v>
      </c>
      <c r="E140" s="32" t="s">
        <v>40</v>
      </c>
      <c r="F140" s="32" t="s">
        <v>19</v>
      </c>
      <c r="G140" s="32">
        <v>837</v>
      </c>
      <c r="H140" s="32">
        <v>20</v>
      </c>
      <c r="I140" s="32">
        <v>33</v>
      </c>
      <c r="J140" s="32">
        <v>8.7200000000000006</v>
      </c>
    </row>
    <row r="141" spans="1:10" x14ac:dyDescent="0.25">
      <c r="A141" s="32">
        <v>10</v>
      </c>
      <c r="B141" s="33" t="s">
        <v>729</v>
      </c>
      <c r="C141" s="32" t="s">
        <v>595</v>
      </c>
      <c r="D141" s="32" t="s">
        <v>47</v>
      </c>
      <c r="E141" s="32" t="s">
        <v>40</v>
      </c>
      <c r="F141" s="32" t="s">
        <v>19</v>
      </c>
      <c r="G141" s="32">
        <v>832</v>
      </c>
      <c r="H141" s="32">
        <v>24</v>
      </c>
      <c r="I141" s="32">
        <v>27</v>
      </c>
      <c r="J141" s="32">
        <v>8.67</v>
      </c>
    </row>
    <row r="142" spans="1:10" x14ac:dyDescent="0.25">
      <c r="A142" s="32">
        <v>11</v>
      </c>
      <c r="B142" s="33" t="s">
        <v>730</v>
      </c>
      <c r="C142" s="32" t="s">
        <v>28</v>
      </c>
      <c r="D142" s="32" t="s">
        <v>47</v>
      </c>
      <c r="E142" s="32" t="s">
        <v>40</v>
      </c>
      <c r="F142" s="32" t="s">
        <v>19</v>
      </c>
      <c r="G142" s="32">
        <v>796</v>
      </c>
      <c r="H142" s="32">
        <v>23</v>
      </c>
      <c r="I142" s="32">
        <v>23</v>
      </c>
      <c r="J142" s="32">
        <v>8.2899999999999991</v>
      </c>
    </row>
    <row r="143" spans="1:10" x14ac:dyDescent="0.25">
      <c r="A143" s="32">
        <v>12</v>
      </c>
      <c r="B143" s="33" t="s">
        <v>731</v>
      </c>
      <c r="C143" s="32" t="s">
        <v>35</v>
      </c>
      <c r="D143" s="32" t="s">
        <v>47</v>
      </c>
      <c r="E143" s="32" t="s">
        <v>40</v>
      </c>
      <c r="F143" s="32" t="s">
        <v>19</v>
      </c>
      <c r="G143" s="32">
        <v>790</v>
      </c>
      <c r="H143" s="32">
        <v>15</v>
      </c>
      <c r="I143" s="32">
        <v>27</v>
      </c>
      <c r="J143" s="32">
        <v>8.23</v>
      </c>
    </row>
    <row r="144" spans="1:10" x14ac:dyDescent="0.25">
      <c r="A144" s="32">
        <v>13</v>
      </c>
      <c r="B144" s="33" t="s">
        <v>732</v>
      </c>
      <c r="C144" s="32" t="s">
        <v>484</v>
      </c>
      <c r="D144" s="32" t="s">
        <v>47</v>
      </c>
      <c r="E144" s="32" t="s">
        <v>40</v>
      </c>
      <c r="F144" s="32" t="s">
        <v>19</v>
      </c>
      <c r="G144" s="32">
        <v>789</v>
      </c>
      <c r="H144" s="32">
        <v>13</v>
      </c>
      <c r="I144" s="32">
        <v>23</v>
      </c>
      <c r="J144" s="32">
        <v>8.2200000000000006</v>
      </c>
    </row>
    <row r="145" spans="1:10" x14ac:dyDescent="0.25">
      <c r="A145" s="32">
        <v>14</v>
      </c>
      <c r="B145" s="33" t="s">
        <v>733</v>
      </c>
      <c r="C145" s="32" t="s">
        <v>35</v>
      </c>
      <c r="D145" s="32" t="s">
        <v>47</v>
      </c>
      <c r="E145" s="32" t="s">
        <v>40</v>
      </c>
      <c r="F145" s="32" t="s">
        <v>19</v>
      </c>
      <c r="G145" s="32">
        <v>779</v>
      </c>
      <c r="H145" s="32">
        <v>10</v>
      </c>
      <c r="I145" s="32">
        <v>35</v>
      </c>
      <c r="J145" s="32">
        <v>8.11</v>
      </c>
    </row>
    <row r="146" spans="1:10" x14ac:dyDescent="0.25">
      <c r="A146" s="32">
        <v>15</v>
      </c>
      <c r="B146" s="33" t="s">
        <v>734</v>
      </c>
      <c r="C146" s="32" t="s">
        <v>35</v>
      </c>
      <c r="D146" s="32" t="s">
        <v>47</v>
      </c>
      <c r="E146" s="32" t="s">
        <v>40</v>
      </c>
      <c r="F146" s="32" t="s">
        <v>19</v>
      </c>
      <c r="G146" s="32">
        <v>770</v>
      </c>
      <c r="H146" s="32">
        <v>14</v>
      </c>
      <c r="I146" s="32">
        <v>22</v>
      </c>
      <c r="J146" s="32">
        <v>8.02</v>
      </c>
    </row>
    <row r="147" spans="1:10" x14ac:dyDescent="0.25">
      <c r="A147" s="32">
        <v>16</v>
      </c>
      <c r="B147" s="33" t="s">
        <v>735</v>
      </c>
      <c r="C147" s="32" t="s">
        <v>55</v>
      </c>
      <c r="D147" s="32" t="s">
        <v>47</v>
      </c>
      <c r="E147" s="32" t="s">
        <v>40</v>
      </c>
      <c r="F147" s="32" t="s">
        <v>19</v>
      </c>
      <c r="G147" s="32">
        <v>748</v>
      </c>
      <c r="H147" s="32">
        <v>9</v>
      </c>
      <c r="I147" s="32">
        <v>29</v>
      </c>
      <c r="J147" s="32">
        <v>7.79</v>
      </c>
    </row>
    <row r="148" spans="1:10" x14ac:dyDescent="0.25">
      <c r="A148" s="32">
        <v>17</v>
      </c>
      <c r="B148" s="33" t="s">
        <v>736</v>
      </c>
      <c r="C148" s="32" t="s">
        <v>35</v>
      </c>
      <c r="D148" s="32" t="s">
        <v>47</v>
      </c>
      <c r="E148" s="32" t="s">
        <v>40</v>
      </c>
      <c r="F148" s="32" t="s">
        <v>19</v>
      </c>
      <c r="G148" s="32">
        <v>730</v>
      </c>
      <c r="H148" s="32">
        <v>11</v>
      </c>
      <c r="I148" s="32">
        <v>20</v>
      </c>
      <c r="J148" s="32">
        <v>7.6</v>
      </c>
    </row>
    <row r="149" spans="1:10" x14ac:dyDescent="0.25">
      <c r="A149" s="32">
        <v>1</v>
      </c>
      <c r="B149" s="33" t="s">
        <v>737</v>
      </c>
      <c r="C149" s="32" t="s">
        <v>58</v>
      </c>
      <c r="D149" s="32" t="s">
        <v>47</v>
      </c>
      <c r="E149" s="32" t="s">
        <v>45</v>
      </c>
      <c r="F149" s="32" t="s">
        <v>19</v>
      </c>
      <c r="G149" s="32">
        <v>972</v>
      </c>
      <c r="H149" s="32">
        <v>49</v>
      </c>
      <c r="I149" s="32">
        <v>31</v>
      </c>
      <c r="J149" s="32">
        <v>10.119999999999999</v>
      </c>
    </row>
    <row r="150" spans="1:10" x14ac:dyDescent="0.25">
      <c r="A150" s="32">
        <v>2</v>
      </c>
      <c r="B150" s="33" t="s">
        <v>738</v>
      </c>
      <c r="C150" s="32" t="s">
        <v>429</v>
      </c>
      <c r="D150" s="32" t="s">
        <v>47</v>
      </c>
      <c r="E150" s="32" t="s">
        <v>45</v>
      </c>
      <c r="F150" s="32" t="s">
        <v>19</v>
      </c>
      <c r="G150" s="32">
        <v>966</v>
      </c>
      <c r="H150" s="32">
        <v>43</v>
      </c>
      <c r="I150" s="32">
        <v>39</v>
      </c>
      <c r="J150" s="32">
        <v>10.06</v>
      </c>
    </row>
    <row r="151" spans="1:10" x14ac:dyDescent="0.25">
      <c r="A151" s="32">
        <v>3</v>
      </c>
      <c r="B151" s="33" t="s">
        <v>739</v>
      </c>
      <c r="C151" s="32" t="s">
        <v>41</v>
      </c>
      <c r="D151" s="32" t="s">
        <v>47</v>
      </c>
      <c r="E151" s="32" t="s">
        <v>45</v>
      </c>
      <c r="F151" s="32" t="s">
        <v>19</v>
      </c>
      <c r="G151" s="32">
        <v>945</v>
      </c>
      <c r="H151" s="32">
        <v>39</v>
      </c>
      <c r="I151" s="32">
        <v>33</v>
      </c>
      <c r="J151" s="32">
        <v>9.84</v>
      </c>
    </row>
    <row r="152" spans="1:10" x14ac:dyDescent="0.25">
      <c r="A152" s="32">
        <v>4</v>
      </c>
      <c r="B152" s="33" t="s">
        <v>740</v>
      </c>
      <c r="C152" s="32" t="s">
        <v>31</v>
      </c>
      <c r="D152" s="32" t="s">
        <v>47</v>
      </c>
      <c r="E152" s="32" t="s">
        <v>45</v>
      </c>
      <c r="F152" s="32" t="s">
        <v>19</v>
      </c>
      <c r="G152" s="32">
        <v>893</v>
      </c>
      <c r="H152" s="32">
        <v>32</v>
      </c>
      <c r="I152" s="32">
        <v>30</v>
      </c>
      <c r="J152" s="32">
        <v>9.3000000000000007</v>
      </c>
    </row>
    <row r="153" spans="1:10" x14ac:dyDescent="0.25">
      <c r="A153" s="32">
        <v>5</v>
      </c>
      <c r="B153" s="33" t="s">
        <v>741</v>
      </c>
      <c r="C153" s="32" t="s">
        <v>484</v>
      </c>
      <c r="D153" s="32" t="s">
        <v>47</v>
      </c>
      <c r="E153" s="32" t="s">
        <v>45</v>
      </c>
      <c r="F153" s="32" t="s">
        <v>19</v>
      </c>
      <c r="G153" s="32">
        <v>888</v>
      </c>
      <c r="H153" s="32">
        <v>23</v>
      </c>
      <c r="I153" s="32">
        <v>35</v>
      </c>
      <c r="J153" s="32">
        <v>9.25</v>
      </c>
    </row>
    <row r="154" spans="1:10" x14ac:dyDescent="0.25">
      <c r="A154" s="32">
        <v>6</v>
      </c>
      <c r="B154" s="33" t="s">
        <v>742</v>
      </c>
      <c r="C154" s="32" t="s">
        <v>64</v>
      </c>
      <c r="D154" s="32" t="s">
        <v>47</v>
      </c>
      <c r="E154" s="32" t="s">
        <v>45</v>
      </c>
      <c r="F154" s="32" t="s">
        <v>19</v>
      </c>
      <c r="G154" s="32">
        <v>864</v>
      </c>
      <c r="H154" s="32">
        <v>23</v>
      </c>
      <c r="I154" s="32">
        <v>34</v>
      </c>
      <c r="J154" s="32">
        <v>9</v>
      </c>
    </row>
    <row r="155" spans="1:10" x14ac:dyDescent="0.25">
      <c r="A155" s="32">
        <v>7</v>
      </c>
      <c r="B155" s="33" t="s">
        <v>743</v>
      </c>
      <c r="C155" s="32" t="s">
        <v>54</v>
      </c>
      <c r="D155" s="32" t="s">
        <v>47</v>
      </c>
      <c r="E155" s="32" t="s">
        <v>45</v>
      </c>
      <c r="F155" s="32" t="s">
        <v>19</v>
      </c>
      <c r="G155" s="32">
        <v>855</v>
      </c>
      <c r="H155" s="32">
        <v>23</v>
      </c>
      <c r="I155" s="32">
        <v>28</v>
      </c>
      <c r="J155" s="32">
        <v>8.91</v>
      </c>
    </row>
    <row r="156" spans="1:10" x14ac:dyDescent="0.25">
      <c r="A156" s="32">
        <v>8</v>
      </c>
      <c r="B156" s="33" t="s">
        <v>744</v>
      </c>
      <c r="C156" s="32" t="s">
        <v>29</v>
      </c>
      <c r="D156" s="32" t="s">
        <v>47</v>
      </c>
      <c r="E156" s="32" t="s">
        <v>45</v>
      </c>
      <c r="F156" s="32" t="s">
        <v>19</v>
      </c>
      <c r="G156" s="32">
        <v>851</v>
      </c>
      <c r="H156" s="32">
        <v>13</v>
      </c>
      <c r="I156" s="32">
        <v>38</v>
      </c>
      <c r="J156" s="32">
        <v>8.86</v>
      </c>
    </row>
    <row r="157" spans="1:10" x14ac:dyDescent="0.25">
      <c r="A157" s="32">
        <v>9</v>
      </c>
      <c r="B157" s="33" t="s">
        <v>745</v>
      </c>
      <c r="C157" s="32" t="s">
        <v>140</v>
      </c>
      <c r="D157" s="32" t="s">
        <v>47</v>
      </c>
      <c r="E157" s="32" t="s">
        <v>45</v>
      </c>
      <c r="F157" s="32" t="s">
        <v>19</v>
      </c>
      <c r="G157" s="32">
        <v>847</v>
      </c>
      <c r="H157" s="32">
        <v>17</v>
      </c>
      <c r="I157" s="32">
        <v>33</v>
      </c>
      <c r="J157" s="32">
        <v>8.82</v>
      </c>
    </row>
    <row r="158" spans="1:10" x14ac:dyDescent="0.25">
      <c r="A158" s="32">
        <v>10</v>
      </c>
      <c r="B158" s="33" t="s">
        <v>746</v>
      </c>
      <c r="C158" s="32" t="s">
        <v>34</v>
      </c>
      <c r="D158" s="32" t="s">
        <v>47</v>
      </c>
      <c r="E158" s="32" t="s">
        <v>45</v>
      </c>
      <c r="F158" s="32" t="s">
        <v>19</v>
      </c>
      <c r="G158" s="32">
        <v>787</v>
      </c>
      <c r="H158" s="32">
        <v>11</v>
      </c>
      <c r="I158" s="32">
        <v>26</v>
      </c>
      <c r="J158" s="32">
        <v>8.1999999999999993</v>
      </c>
    </row>
    <row r="159" spans="1:10" x14ac:dyDescent="0.25">
      <c r="A159" s="32">
        <v>11</v>
      </c>
      <c r="B159" s="33" t="s">
        <v>747</v>
      </c>
      <c r="C159" s="32" t="s">
        <v>64</v>
      </c>
      <c r="D159" s="32" t="s">
        <v>47</v>
      </c>
      <c r="E159" s="32" t="s">
        <v>45</v>
      </c>
      <c r="F159" s="32" t="s">
        <v>19</v>
      </c>
      <c r="G159" s="32">
        <v>767</v>
      </c>
      <c r="H159" s="32">
        <v>13</v>
      </c>
      <c r="I159" s="32">
        <v>23</v>
      </c>
      <c r="J159" s="32">
        <v>7.99</v>
      </c>
    </row>
    <row r="160" spans="1:10" x14ac:dyDescent="0.25">
      <c r="A160" s="32">
        <v>12</v>
      </c>
      <c r="B160" s="33" t="s">
        <v>748</v>
      </c>
      <c r="C160" s="32" t="s">
        <v>38</v>
      </c>
      <c r="D160" s="32" t="s">
        <v>47</v>
      </c>
      <c r="E160" s="32" t="s">
        <v>45</v>
      </c>
      <c r="F160" s="32" t="s">
        <v>19</v>
      </c>
      <c r="G160" s="32">
        <v>763</v>
      </c>
      <c r="H160" s="32">
        <v>13</v>
      </c>
      <c r="I160" s="32">
        <v>19</v>
      </c>
      <c r="J160" s="32">
        <v>7.95</v>
      </c>
    </row>
    <row r="161" spans="1:10" x14ac:dyDescent="0.25">
      <c r="A161" s="32">
        <v>1</v>
      </c>
      <c r="B161" s="33" t="s">
        <v>749</v>
      </c>
      <c r="C161" s="32" t="s">
        <v>61</v>
      </c>
      <c r="D161" s="32" t="s">
        <v>60</v>
      </c>
      <c r="E161" s="32" t="s">
        <v>591</v>
      </c>
      <c r="F161" s="32" t="s">
        <v>19</v>
      </c>
      <c r="G161" s="32">
        <v>654</v>
      </c>
      <c r="H161" s="32">
        <v>4</v>
      </c>
      <c r="I161" s="32">
        <v>16</v>
      </c>
      <c r="J161" s="32">
        <v>6.81</v>
      </c>
    </row>
    <row r="162" spans="1:10" x14ac:dyDescent="0.25">
      <c r="A162" s="32">
        <v>2</v>
      </c>
      <c r="B162" s="33" t="s">
        <v>750</v>
      </c>
      <c r="C162" s="32" t="s">
        <v>380</v>
      </c>
      <c r="D162" s="32" t="s">
        <v>60</v>
      </c>
      <c r="E162" s="32" t="s">
        <v>591</v>
      </c>
      <c r="F162" s="32" t="s">
        <v>19</v>
      </c>
      <c r="G162" s="32">
        <v>626</v>
      </c>
      <c r="H162" s="32">
        <v>7</v>
      </c>
      <c r="I162" s="32">
        <v>13</v>
      </c>
      <c r="J162" s="32">
        <v>6.52</v>
      </c>
    </row>
    <row r="163" spans="1:10" x14ac:dyDescent="0.25">
      <c r="A163" s="32">
        <v>3</v>
      </c>
      <c r="B163" s="33" t="s">
        <v>751</v>
      </c>
      <c r="C163" s="32" t="s">
        <v>58</v>
      </c>
      <c r="D163" s="32" t="s">
        <v>60</v>
      </c>
      <c r="E163" s="32" t="s">
        <v>591</v>
      </c>
      <c r="F163" s="32" t="s">
        <v>19</v>
      </c>
      <c r="G163" s="32">
        <v>551</v>
      </c>
      <c r="H163" s="32">
        <v>5</v>
      </c>
      <c r="I163" s="32">
        <v>6</v>
      </c>
      <c r="J163" s="32">
        <v>5.74</v>
      </c>
    </row>
    <row r="164" spans="1:10" x14ac:dyDescent="0.25">
      <c r="A164" s="32">
        <v>4</v>
      </c>
      <c r="B164" s="33" t="s">
        <v>752</v>
      </c>
      <c r="C164" s="32" t="s">
        <v>33</v>
      </c>
      <c r="D164" s="32" t="s">
        <v>60</v>
      </c>
      <c r="E164" s="32" t="s">
        <v>591</v>
      </c>
      <c r="F164" s="32" t="s">
        <v>19</v>
      </c>
      <c r="G164" s="32">
        <v>551</v>
      </c>
      <c r="H164" s="32">
        <v>0</v>
      </c>
      <c r="I164" s="32">
        <v>7</v>
      </c>
      <c r="J164" s="32">
        <v>5.74</v>
      </c>
    </row>
    <row r="165" spans="1:10" x14ac:dyDescent="0.25">
      <c r="A165" s="32">
        <v>5</v>
      </c>
      <c r="B165" s="33" t="s">
        <v>753</v>
      </c>
      <c r="C165" s="32" t="s">
        <v>30</v>
      </c>
      <c r="D165" s="32" t="s">
        <v>60</v>
      </c>
      <c r="E165" s="32" t="s">
        <v>591</v>
      </c>
      <c r="F165" s="32" t="s">
        <v>19</v>
      </c>
      <c r="G165" s="32">
        <v>462</v>
      </c>
      <c r="H165" s="32">
        <v>3</v>
      </c>
      <c r="I165" s="32">
        <v>8</v>
      </c>
      <c r="J165" s="32">
        <v>4.8099999999999996</v>
      </c>
    </row>
    <row r="166" spans="1:10" x14ac:dyDescent="0.25">
      <c r="A166" s="32">
        <v>6</v>
      </c>
      <c r="B166" s="33" t="s">
        <v>124</v>
      </c>
      <c r="C166" s="32" t="s">
        <v>39</v>
      </c>
      <c r="D166" s="32" t="s">
        <v>60</v>
      </c>
      <c r="E166" s="32" t="s">
        <v>591</v>
      </c>
      <c r="F166" s="32" t="s">
        <v>19</v>
      </c>
      <c r="G166" s="32">
        <v>394</v>
      </c>
      <c r="H166" s="32">
        <v>12</v>
      </c>
      <c r="I166" s="32">
        <v>4</v>
      </c>
      <c r="J166" s="32">
        <v>4.0999999999999996</v>
      </c>
    </row>
    <row r="167" spans="1:10" x14ac:dyDescent="0.25">
      <c r="A167" s="32">
        <v>7</v>
      </c>
      <c r="B167" s="33" t="s">
        <v>754</v>
      </c>
      <c r="C167" s="32" t="s">
        <v>38</v>
      </c>
      <c r="D167" s="32" t="s">
        <v>60</v>
      </c>
      <c r="E167" s="32" t="s">
        <v>591</v>
      </c>
      <c r="F167" s="32" t="s">
        <v>19</v>
      </c>
      <c r="G167" s="32">
        <v>382</v>
      </c>
      <c r="H167" s="32">
        <v>2</v>
      </c>
      <c r="I167" s="32">
        <v>6</v>
      </c>
      <c r="J167" s="32">
        <v>3.98</v>
      </c>
    </row>
    <row r="168" spans="1:10" x14ac:dyDescent="0.25">
      <c r="A168" s="32">
        <v>8</v>
      </c>
      <c r="B168" s="32" t="s">
        <v>755</v>
      </c>
      <c r="C168" s="32" t="s">
        <v>39</v>
      </c>
      <c r="D168" s="32" t="s">
        <v>60</v>
      </c>
      <c r="E168" s="32" t="s">
        <v>591</v>
      </c>
      <c r="F168" s="32" t="s">
        <v>19</v>
      </c>
      <c r="G168" s="32">
        <v>380</v>
      </c>
      <c r="H168" s="32">
        <v>3</v>
      </c>
      <c r="I168" s="32">
        <v>6</v>
      </c>
      <c r="J168" s="32">
        <v>3.96</v>
      </c>
    </row>
    <row r="169" spans="1:10" x14ac:dyDescent="0.25">
      <c r="A169" s="32">
        <v>9</v>
      </c>
      <c r="B169" s="33" t="s">
        <v>756</v>
      </c>
      <c r="C169" s="32" t="s">
        <v>39</v>
      </c>
      <c r="D169" s="32" t="s">
        <v>60</v>
      </c>
      <c r="E169" s="32" t="s">
        <v>591</v>
      </c>
      <c r="F169" s="32" t="s">
        <v>19</v>
      </c>
      <c r="G169" s="32">
        <v>256</v>
      </c>
      <c r="H169" s="32">
        <v>0</v>
      </c>
      <c r="I169" s="32">
        <v>0</v>
      </c>
      <c r="J169" s="32">
        <v>2.67</v>
      </c>
    </row>
    <row r="170" spans="1:10" x14ac:dyDescent="0.25">
      <c r="A170" s="32">
        <v>1</v>
      </c>
      <c r="B170" s="33" t="s">
        <v>757</v>
      </c>
      <c r="C170" s="32" t="s">
        <v>61</v>
      </c>
      <c r="D170" s="32" t="s">
        <v>60</v>
      </c>
      <c r="E170" s="32" t="s">
        <v>613</v>
      </c>
      <c r="F170" s="32" t="s">
        <v>19</v>
      </c>
      <c r="G170" s="32">
        <v>828</v>
      </c>
      <c r="H170" s="32">
        <v>16</v>
      </c>
      <c r="I170" s="32">
        <v>33</v>
      </c>
      <c r="J170" s="32">
        <v>8.6199999999999992</v>
      </c>
    </row>
    <row r="171" spans="1:10" x14ac:dyDescent="0.25">
      <c r="A171" s="32">
        <v>2</v>
      </c>
      <c r="B171" s="33" t="s">
        <v>758</v>
      </c>
      <c r="C171" s="32" t="s">
        <v>503</v>
      </c>
      <c r="D171" s="32" t="s">
        <v>60</v>
      </c>
      <c r="E171" s="32" t="s">
        <v>613</v>
      </c>
      <c r="F171" s="32" t="s">
        <v>19</v>
      </c>
      <c r="G171" s="32">
        <v>819</v>
      </c>
      <c r="H171" s="32">
        <v>17</v>
      </c>
      <c r="I171" s="32">
        <v>24</v>
      </c>
      <c r="J171" s="32">
        <v>8.5299999999999994</v>
      </c>
    </row>
    <row r="172" spans="1:10" x14ac:dyDescent="0.25">
      <c r="A172" s="32">
        <v>3</v>
      </c>
      <c r="B172" s="33" t="s">
        <v>759</v>
      </c>
      <c r="C172" s="32" t="s">
        <v>25</v>
      </c>
      <c r="D172" s="32" t="s">
        <v>60</v>
      </c>
      <c r="E172" s="32" t="s">
        <v>613</v>
      </c>
      <c r="F172" s="32" t="s">
        <v>19</v>
      </c>
      <c r="G172" s="32">
        <v>801</v>
      </c>
      <c r="H172" s="32">
        <v>12</v>
      </c>
      <c r="I172" s="32">
        <v>29</v>
      </c>
      <c r="J172" s="32">
        <v>8.34</v>
      </c>
    </row>
    <row r="173" spans="1:10" x14ac:dyDescent="0.25">
      <c r="A173" s="32">
        <v>4</v>
      </c>
      <c r="B173" s="33" t="s">
        <v>760</v>
      </c>
      <c r="C173" s="32" t="s">
        <v>380</v>
      </c>
      <c r="D173" s="32" t="s">
        <v>60</v>
      </c>
      <c r="E173" s="32" t="s">
        <v>613</v>
      </c>
      <c r="F173" s="32" t="s">
        <v>19</v>
      </c>
      <c r="G173" s="32">
        <v>737</v>
      </c>
      <c r="H173" s="32">
        <v>12</v>
      </c>
      <c r="I173" s="32">
        <v>16</v>
      </c>
      <c r="J173" s="32">
        <v>7.68</v>
      </c>
    </row>
    <row r="174" spans="1:10" x14ac:dyDescent="0.25">
      <c r="A174" s="32">
        <v>5</v>
      </c>
      <c r="B174" s="33" t="s">
        <v>761</v>
      </c>
      <c r="C174" s="32" t="s">
        <v>39</v>
      </c>
      <c r="D174" s="32" t="s">
        <v>60</v>
      </c>
      <c r="E174" s="32" t="s">
        <v>613</v>
      </c>
      <c r="F174" s="32" t="s">
        <v>19</v>
      </c>
      <c r="G174" s="32">
        <v>736</v>
      </c>
      <c r="H174" s="32">
        <v>7</v>
      </c>
      <c r="I174" s="32">
        <v>20</v>
      </c>
      <c r="J174" s="32">
        <v>7.67</v>
      </c>
    </row>
    <row r="175" spans="1:10" x14ac:dyDescent="0.25">
      <c r="A175" s="32">
        <v>6</v>
      </c>
      <c r="B175" s="33" t="s">
        <v>762</v>
      </c>
      <c r="C175" s="32" t="s">
        <v>61</v>
      </c>
      <c r="D175" s="32" t="s">
        <v>60</v>
      </c>
      <c r="E175" s="32" t="s">
        <v>613</v>
      </c>
      <c r="F175" s="32" t="s">
        <v>19</v>
      </c>
      <c r="G175" s="32">
        <v>710</v>
      </c>
      <c r="H175" s="32">
        <v>8</v>
      </c>
      <c r="I175" s="32">
        <v>17</v>
      </c>
      <c r="J175" s="32">
        <v>7.4</v>
      </c>
    </row>
    <row r="176" spans="1:10" x14ac:dyDescent="0.25">
      <c r="A176" s="32">
        <v>7</v>
      </c>
      <c r="B176" s="33" t="s">
        <v>763</v>
      </c>
      <c r="C176" s="32" t="s">
        <v>764</v>
      </c>
      <c r="D176" s="32" t="s">
        <v>60</v>
      </c>
      <c r="E176" s="32" t="s">
        <v>613</v>
      </c>
      <c r="F176" s="32" t="s">
        <v>19</v>
      </c>
      <c r="G176" s="32">
        <v>699</v>
      </c>
      <c r="H176" s="32">
        <v>9</v>
      </c>
      <c r="I176" s="32">
        <v>12</v>
      </c>
      <c r="J176" s="32">
        <v>7.28</v>
      </c>
    </row>
    <row r="177" spans="1:10" x14ac:dyDescent="0.25">
      <c r="A177" s="32">
        <v>8</v>
      </c>
      <c r="B177" s="33" t="s">
        <v>765</v>
      </c>
      <c r="C177" s="32" t="s">
        <v>41</v>
      </c>
      <c r="D177" s="32" t="s">
        <v>60</v>
      </c>
      <c r="E177" s="32" t="s">
        <v>613</v>
      </c>
      <c r="F177" s="32" t="s">
        <v>19</v>
      </c>
      <c r="G177" s="32">
        <v>681</v>
      </c>
      <c r="H177" s="32">
        <v>5</v>
      </c>
      <c r="I177" s="32">
        <v>13</v>
      </c>
      <c r="J177" s="32">
        <v>7.09</v>
      </c>
    </row>
    <row r="178" spans="1:10" x14ac:dyDescent="0.25">
      <c r="A178" s="32">
        <v>9</v>
      </c>
      <c r="B178" s="33" t="s">
        <v>766</v>
      </c>
      <c r="C178" s="32" t="s">
        <v>38</v>
      </c>
      <c r="D178" s="32" t="s">
        <v>60</v>
      </c>
      <c r="E178" s="32" t="s">
        <v>613</v>
      </c>
      <c r="F178" s="32" t="s">
        <v>19</v>
      </c>
      <c r="G178" s="32">
        <v>678</v>
      </c>
      <c r="H178" s="32">
        <v>7</v>
      </c>
      <c r="I178" s="32">
        <v>12</v>
      </c>
      <c r="J178" s="32">
        <v>7.06</v>
      </c>
    </row>
    <row r="179" spans="1:10" x14ac:dyDescent="0.25">
      <c r="A179" s="32">
        <v>10</v>
      </c>
      <c r="B179" s="33" t="s">
        <v>767</v>
      </c>
      <c r="C179" s="32" t="s">
        <v>31</v>
      </c>
      <c r="D179" s="32" t="s">
        <v>60</v>
      </c>
      <c r="E179" s="32" t="s">
        <v>613</v>
      </c>
      <c r="F179" s="32" t="s">
        <v>19</v>
      </c>
      <c r="G179" s="32">
        <v>677</v>
      </c>
      <c r="H179" s="32">
        <v>4</v>
      </c>
      <c r="I179" s="32">
        <v>15</v>
      </c>
      <c r="J179" s="32">
        <v>7.05</v>
      </c>
    </row>
    <row r="180" spans="1:10" x14ac:dyDescent="0.25">
      <c r="A180" s="32">
        <v>11</v>
      </c>
      <c r="B180" s="33" t="s">
        <v>768</v>
      </c>
      <c r="C180" s="32" t="s">
        <v>34</v>
      </c>
      <c r="D180" s="32" t="s">
        <v>60</v>
      </c>
      <c r="E180" s="32" t="s">
        <v>613</v>
      </c>
      <c r="F180" s="32" t="s">
        <v>19</v>
      </c>
      <c r="G180" s="32">
        <v>671</v>
      </c>
      <c r="H180" s="32">
        <v>2</v>
      </c>
      <c r="I180" s="32">
        <v>12</v>
      </c>
      <c r="J180" s="32">
        <v>6.99</v>
      </c>
    </row>
    <row r="181" spans="1:10" x14ac:dyDescent="0.25">
      <c r="A181" s="32">
        <v>12</v>
      </c>
      <c r="B181" s="33" t="s">
        <v>769</v>
      </c>
      <c r="C181" s="32" t="s">
        <v>38</v>
      </c>
      <c r="D181" s="32" t="s">
        <v>60</v>
      </c>
      <c r="E181" s="32" t="s">
        <v>613</v>
      </c>
      <c r="F181" s="32" t="s">
        <v>19</v>
      </c>
      <c r="G181" s="32">
        <v>662</v>
      </c>
      <c r="H181" s="32">
        <v>7</v>
      </c>
      <c r="I181" s="32">
        <v>16</v>
      </c>
      <c r="J181" s="32">
        <v>6.9</v>
      </c>
    </row>
    <row r="182" spans="1:10" x14ac:dyDescent="0.25">
      <c r="A182" s="32">
        <v>13</v>
      </c>
      <c r="B182" s="32" t="s">
        <v>770</v>
      </c>
      <c r="C182" s="32" t="s">
        <v>340</v>
      </c>
      <c r="D182" s="32" t="s">
        <v>60</v>
      </c>
      <c r="E182" s="32" t="s">
        <v>613</v>
      </c>
      <c r="F182" s="32" t="s">
        <v>19</v>
      </c>
      <c r="G182" s="32">
        <v>652</v>
      </c>
      <c r="H182" s="32">
        <v>10</v>
      </c>
      <c r="I182" s="32">
        <v>10</v>
      </c>
      <c r="J182" s="32">
        <v>6.79</v>
      </c>
    </row>
    <row r="183" spans="1:10" x14ac:dyDescent="0.25">
      <c r="A183" s="32">
        <v>14</v>
      </c>
      <c r="B183" s="33" t="s">
        <v>771</v>
      </c>
      <c r="C183" s="32" t="s">
        <v>347</v>
      </c>
      <c r="D183" s="32" t="s">
        <v>60</v>
      </c>
      <c r="E183" s="32" t="s">
        <v>613</v>
      </c>
      <c r="F183" s="32" t="s">
        <v>19</v>
      </c>
      <c r="G183" s="32">
        <v>633</v>
      </c>
      <c r="H183" s="32">
        <v>2</v>
      </c>
      <c r="I183" s="32">
        <v>14</v>
      </c>
      <c r="J183" s="32">
        <v>6.59</v>
      </c>
    </row>
    <row r="184" spans="1:10" x14ac:dyDescent="0.25">
      <c r="A184" s="32">
        <v>15</v>
      </c>
      <c r="B184" s="33" t="s">
        <v>772</v>
      </c>
      <c r="C184" s="32" t="s">
        <v>30</v>
      </c>
      <c r="D184" s="32" t="s">
        <v>60</v>
      </c>
      <c r="E184" s="32" t="s">
        <v>613</v>
      </c>
      <c r="F184" s="32" t="s">
        <v>19</v>
      </c>
      <c r="G184" s="32">
        <v>629</v>
      </c>
      <c r="H184" s="32">
        <v>5</v>
      </c>
      <c r="I184" s="32">
        <v>12</v>
      </c>
      <c r="J184" s="32">
        <v>6.55</v>
      </c>
    </row>
    <row r="185" spans="1:10" x14ac:dyDescent="0.25">
      <c r="A185" s="32">
        <v>16</v>
      </c>
      <c r="B185" s="33" t="s">
        <v>773</v>
      </c>
      <c r="C185" s="32" t="s">
        <v>474</v>
      </c>
      <c r="D185" s="32" t="s">
        <v>60</v>
      </c>
      <c r="E185" s="32" t="s">
        <v>613</v>
      </c>
      <c r="F185" s="32" t="s">
        <v>19</v>
      </c>
      <c r="G185" s="32">
        <v>624</v>
      </c>
      <c r="H185" s="32">
        <v>7</v>
      </c>
      <c r="I185" s="32">
        <v>15</v>
      </c>
      <c r="J185" s="32">
        <v>6.5</v>
      </c>
    </row>
    <row r="186" spans="1:10" x14ac:dyDescent="0.25">
      <c r="A186" s="32">
        <v>17</v>
      </c>
      <c r="B186" s="33" t="s">
        <v>774</v>
      </c>
      <c r="C186" s="32" t="s">
        <v>340</v>
      </c>
      <c r="D186" s="32" t="s">
        <v>60</v>
      </c>
      <c r="E186" s="32" t="s">
        <v>613</v>
      </c>
      <c r="F186" s="32" t="s">
        <v>19</v>
      </c>
      <c r="G186" s="32">
        <v>624</v>
      </c>
      <c r="H186" s="32">
        <v>2</v>
      </c>
      <c r="I186" s="32">
        <v>16</v>
      </c>
      <c r="J186" s="32">
        <v>6.5</v>
      </c>
    </row>
    <row r="187" spans="1:10" x14ac:dyDescent="0.25">
      <c r="A187" s="32">
        <v>18</v>
      </c>
      <c r="B187" s="33" t="s">
        <v>775</v>
      </c>
      <c r="C187" s="32" t="s">
        <v>30</v>
      </c>
      <c r="D187" s="32" t="s">
        <v>60</v>
      </c>
      <c r="E187" s="32" t="s">
        <v>613</v>
      </c>
      <c r="F187" s="32" t="s">
        <v>19</v>
      </c>
      <c r="G187" s="32">
        <v>622</v>
      </c>
      <c r="H187" s="32">
        <v>6</v>
      </c>
      <c r="I187" s="32">
        <v>10</v>
      </c>
      <c r="J187" s="32">
        <v>6.48</v>
      </c>
    </row>
    <row r="188" spans="1:10" x14ac:dyDescent="0.25">
      <c r="A188" s="32">
        <v>19</v>
      </c>
      <c r="B188" s="33" t="s">
        <v>776</v>
      </c>
      <c r="C188" s="32" t="s">
        <v>39</v>
      </c>
      <c r="D188" s="32" t="s">
        <v>60</v>
      </c>
      <c r="E188" s="32" t="s">
        <v>613</v>
      </c>
      <c r="F188" s="32" t="s">
        <v>19</v>
      </c>
      <c r="G188" s="32">
        <v>621</v>
      </c>
      <c r="H188" s="32">
        <v>6</v>
      </c>
      <c r="I188" s="32">
        <v>8</v>
      </c>
      <c r="J188" s="32">
        <v>6.47</v>
      </c>
    </row>
    <row r="189" spans="1:10" x14ac:dyDescent="0.25">
      <c r="A189" s="32">
        <v>20</v>
      </c>
      <c r="B189" s="33" t="s">
        <v>777</v>
      </c>
      <c r="C189" s="32" t="s">
        <v>63</v>
      </c>
      <c r="D189" s="32" t="s">
        <v>60</v>
      </c>
      <c r="E189" s="32" t="s">
        <v>613</v>
      </c>
      <c r="F189" s="32" t="s">
        <v>19</v>
      </c>
      <c r="G189" s="32">
        <v>613</v>
      </c>
      <c r="H189" s="32">
        <v>7</v>
      </c>
      <c r="I189" s="32">
        <v>10</v>
      </c>
      <c r="J189" s="32">
        <v>6.39</v>
      </c>
    </row>
    <row r="190" spans="1:10" x14ac:dyDescent="0.25">
      <c r="A190" s="32">
        <v>21</v>
      </c>
      <c r="B190" s="33" t="s">
        <v>778</v>
      </c>
      <c r="C190" s="32" t="s">
        <v>30</v>
      </c>
      <c r="D190" s="32" t="s">
        <v>60</v>
      </c>
      <c r="E190" s="32" t="s">
        <v>613</v>
      </c>
      <c r="F190" s="32" t="s">
        <v>19</v>
      </c>
      <c r="G190" s="32">
        <v>599</v>
      </c>
      <c r="H190" s="32">
        <v>6</v>
      </c>
      <c r="I190" s="32">
        <v>7</v>
      </c>
      <c r="J190" s="32">
        <v>6.24</v>
      </c>
    </row>
    <row r="191" spans="1:10" x14ac:dyDescent="0.25">
      <c r="A191" s="32">
        <v>22</v>
      </c>
      <c r="B191" s="33" t="s">
        <v>779</v>
      </c>
      <c r="C191" s="32" t="s">
        <v>39</v>
      </c>
      <c r="D191" s="32" t="s">
        <v>60</v>
      </c>
      <c r="E191" s="32" t="s">
        <v>613</v>
      </c>
      <c r="F191" s="32" t="s">
        <v>19</v>
      </c>
      <c r="G191" s="32">
        <v>573</v>
      </c>
      <c r="H191" s="32">
        <v>2</v>
      </c>
      <c r="I191" s="32">
        <v>12</v>
      </c>
      <c r="J191" s="32">
        <v>5.97</v>
      </c>
    </row>
    <row r="192" spans="1:10" x14ac:dyDescent="0.25">
      <c r="A192" s="32">
        <v>23</v>
      </c>
      <c r="B192" s="33" t="s">
        <v>780</v>
      </c>
      <c r="C192" s="32" t="s">
        <v>39</v>
      </c>
      <c r="D192" s="32" t="s">
        <v>60</v>
      </c>
      <c r="E192" s="32" t="s">
        <v>613</v>
      </c>
      <c r="F192" s="32" t="s">
        <v>19</v>
      </c>
      <c r="G192" s="32">
        <v>549</v>
      </c>
      <c r="H192" s="32">
        <v>5</v>
      </c>
      <c r="I192" s="32">
        <v>8</v>
      </c>
      <c r="J192" s="32">
        <v>5.72</v>
      </c>
    </row>
    <row r="193" spans="1:10" x14ac:dyDescent="0.25">
      <c r="A193" s="32">
        <v>24</v>
      </c>
      <c r="B193" s="33" t="s">
        <v>344</v>
      </c>
      <c r="C193" s="32" t="s">
        <v>345</v>
      </c>
      <c r="D193" s="32" t="s">
        <v>60</v>
      </c>
      <c r="E193" s="32" t="s">
        <v>613</v>
      </c>
      <c r="F193" s="32" t="s">
        <v>19</v>
      </c>
      <c r="G193" s="32">
        <v>540</v>
      </c>
      <c r="H193" s="32">
        <v>3</v>
      </c>
      <c r="I193" s="32">
        <v>5</v>
      </c>
      <c r="J193" s="32">
        <v>5.62</v>
      </c>
    </row>
    <row r="194" spans="1:10" x14ac:dyDescent="0.25">
      <c r="A194" s="32">
        <v>1</v>
      </c>
      <c r="B194" s="33" t="s">
        <v>781</v>
      </c>
      <c r="C194" s="32" t="s">
        <v>64</v>
      </c>
      <c r="D194" s="32" t="s">
        <v>60</v>
      </c>
      <c r="E194" s="32" t="s">
        <v>40</v>
      </c>
      <c r="F194" s="32" t="s">
        <v>19</v>
      </c>
      <c r="G194" s="32">
        <v>801</v>
      </c>
      <c r="H194" s="32">
        <v>11</v>
      </c>
      <c r="I194" s="32">
        <v>29</v>
      </c>
      <c r="J194" s="32">
        <v>8.34</v>
      </c>
    </row>
    <row r="195" spans="1:10" x14ac:dyDescent="0.25">
      <c r="A195" s="32">
        <v>2</v>
      </c>
      <c r="B195" s="32" t="s">
        <v>782</v>
      </c>
      <c r="C195" s="32" t="s">
        <v>34</v>
      </c>
      <c r="D195" s="32" t="s">
        <v>60</v>
      </c>
      <c r="E195" s="32" t="s">
        <v>40</v>
      </c>
      <c r="F195" s="32" t="s">
        <v>19</v>
      </c>
      <c r="G195" s="32">
        <v>729</v>
      </c>
      <c r="H195" s="32">
        <v>9</v>
      </c>
      <c r="I195" s="32">
        <v>19</v>
      </c>
      <c r="J195" s="32">
        <v>7.59</v>
      </c>
    </row>
    <row r="196" spans="1:10" x14ac:dyDescent="0.25">
      <c r="A196" s="32">
        <v>3</v>
      </c>
      <c r="B196" s="33" t="s">
        <v>783</v>
      </c>
      <c r="C196" s="32" t="s">
        <v>345</v>
      </c>
      <c r="D196" s="32" t="s">
        <v>60</v>
      </c>
      <c r="E196" s="32" t="s">
        <v>40</v>
      </c>
      <c r="F196" s="32" t="s">
        <v>19</v>
      </c>
      <c r="G196" s="32">
        <v>578</v>
      </c>
      <c r="H196" s="32">
        <v>2</v>
      </c>
      <c r="I196" s="32">
        <v>11</v>
      </c>
      <c r="J196" s="32">
        <v>6.02</v>
      </c>
    </row>
    <row r="197" spans="1:10" x14ac:dyDescent="0.25">
      <c r="A197" s="32">
        <v>1</v>
      </c>
      <c r="B197" s="33" t="s">
        <v>784</v>
      </c>
      <c r="C197" s="32" t="s">
        <v>34</v>
      </c>
      <c r="D197" s="32" t="s">
        <v>60</v>
      </c>
      <c r="E197" s="32" t="s">
        <v>45</v>
      </c>
      <c r="F197" s="32" t="s">
        <v>19</v>
      </c>
      <c r="G197" s="32">
        <v>737</v>
      </c>
      <c r="H197" s="32">
        <v>8</v>
      </c>
      <c r="I197" s="32">
        <v>19</v>
      </c>
      <c r="J197" s="32">
        <v>7.68</v>
      </c>
    </row>
    <row r="198" spans="1:10" x14ac:dyDescent="0.25">
      <c r="A198" s="32">
        <v>2</v>
      </c>
      <c r="B198" s="33" t="s">
        <v>785</v>
      </c>
      <c r="C198" s="32" t="s">
        <v>82</v>
      </c>
      <c r="D198" s="32" t="s">
        <v>60</v>
      </c>
      <c r="E198" s="32" t="s">
        <v>45</v>
      </c>
      <c r="F198" s="32" t="s">
        <v>19</v>
      </c>
      <c r="G198" s="32">
        <v>722</v>
      </c>
      <c r="H198" s="32">
        <v>9</v>
      </c>
      <c r="I198" s="32">
        <v>18</v>
      </c>
      <c r="J198" s="32">
        <v>7.52</v>
      </c>
    </row>
    <row r="199" spans="1:10" x14ac:dyDescent="0.25">
      <c r="A199" s="32">
        <v>3</v>
      </c>
      <c r="B199" s="33" t="s">
        <v>786</v>
      </c>
      <c r="C199" s="32" t="s">
        <v>58</v>
      </c>
      <c r="D199" s="32" t="s">
        <v>60</v>
      </c>
      <c r="E199" s="32" t="s">
        <v>45</v>
      </c>
      <c r="F199" s="32" t="s">
        <v>19</v>
      </c>
      <c r="G199" s="32">
        <v>699</v>
      </c>
      <c r="H199" s="32">
        <v>11</v>
      </c>
      <c r="I199" s="32">
        <v>11</v>
      </c>
      <c r="J199" s="32">
        <v>7.28</v>
      </c>
    </row>
    <row r="200" spans="1:10" x14ac:dyDescent="0.25">
      <c r="A200" s="32">
        <v>4</v>
      </c>
      <c r="B200" s="33" t="s">
        <v>787</v>
      </c>
      <c r="C200" s="32" t="s">
        <v>30</v>
      </c>
      <c r="D200" s="32" t="s">
        <v>60</v>
      </c>
      <c r="E200" s="32" t="s">
        <v>45</v>
      </c>
      <c r="F200" s="32" t="s">
        <v>19</v>
      </c>
      <c r="G200" s="32">
        <v>639</v>
      </c>
      <c r="H200" s="32">
        <v>4</v>
      </c>
      <c r="I200" s="32">
        <v>14</v>
      </c>
      <c r="J200" s="32">
        <v>6.66</v>
      </c>
    </row>
    <row r="201" spans="1:10" x14ac:dyDescent="0.25">
      <c r="A201" s="32">
        <v>5</v>
      </c>
      <c r="B201" s="33" t="s">
        <v>788</v>
      </c>
      <c r="C201" s="32" t="s">
        <v>34</v>
      </c>
      <c r="D201" s="32" t="s">
        <v>60</v>
      </c>
      <c r="E201" s="32" t="s">
        <v>45</v>
      </c>
      <c r="F201" s="32" t="s">
        <v>19</v>
      </c>
      <c r="G201" s="32">
        <v>628</v>
      </c>
      <c r="H201" s="32">
        <v>7</v>
      </c>
      <c r="I201" s="32">
        <v>11</v>
      </c>
      <c r="J201" s="32">
        <v>6.54</v>
      </c>
    </row>
    <row r="202" spans="1:10" x14ac:dyDescent="0.25">
      <c r="A202" s="32">
        <v>6</v>
      </c>
      <c r="B202" s="33" t="s">
        <v>789</v>
      </c>
      <c r="C202" s="32" t="s">
        <v>37</v>
      </c>
      <c r="D202" s="32" t="s">
        <v>60</v>
      </c>
      <c r="E202" s="32" t="s">
        <v>45</v>
      </c>
      <c r="F202" s="32" t="s">
        <v>19</v>
      </c>
      <c r="G202" s="32">
        <v>617</v>
      </c>
      <c r="H202" s="32">
        <v>6</v>
      </c>
      <c r="I202" s="32">
        <v>13</v>
      </c>
      <c r="J202" s="32">
        <v>6.43</v>
      </c>
    </row>
    <row r="203" spans="1:10" x14ac:dyDescent="0.25">
      <c r="A203" s="32">
        <v>7</v>
      </c>
      <c r="B203" s="33" t="s">
        <v>790</v>
      </c>
      <c r="C203" s="32" t="s">
        <v>34</v>
      </c>
      <c r="D203" s="32" t="s">
        <v>60</v>
      </c>
      <c r="E203" s="32" t="s">
        <v>45</v>
      </c>
      <c r="F203" s="32" t="s">
        <v>19</v>
      </c>
      <c r="G203" s="32">
        <v>609</v>
      </c>
      <c r="H203" s="32">
        <v>0</v>
      </c>
      <c r="I203" s="32">
        <v>13</v>
      </c>
      <c r="J203" s="32">
        <v>6.34</v>
      </c>
    </row>
    <row r="204" spans="1:10" x14ac:dyDescent="0.25">
      <c r="A204" s="32">
        <v>8</v>
      </c>
      <c r="B204" s="33" t="s">
        <v>791</v>
      </c>
      <c r="C204" s="32" t="s">
        <v>34</v>
      </c>
      <c r="D204" s="32" t="s">
        <v>60</v>
      </c>
      <c r="E204" s="32" t="s">
        <v>45</v>
      </c>
      <c r="F204" s="32" t="s">
        <v>19</v>
      </c>
      <c r="G204" s="32">
        <v>605</v>
      </c>
      <c r="H204" s="32">
        <v>7</v>
      </c>
      <c r="I204" s="32">
        <v>12</v>
      </c>
      <c r="J204" s="32">
        <v>6.3</v>
      </c>
    </row>
    <row r="205" spans="1:10" x14ac:dyDescent="0.25">
      <c r="A205" s="32">
        <v>1</v>
      </c>
      <c r="B205" s="33" t="s">
        <v>792</v>
      </c>
      <c r="C205" s="32" t="s">
        <v>36</v>
      </c>
      <c r="D205" s="32" t="s">
        <v>65</v>
      </c>
      <c r="E205" s="32" t="s">
        <v>591</v>
      </c>
      <c r="F205" s="32" t="s">
        <v>19</v>
      </c>
      <c r="G205" s="32">
        <v>626</v>
      </c>
      <c r="H205" s="32">
        <v>6</v>
      </c>
      <c r="I205" s="32">
        <v>20</v>
      </c>
      <c r="J205" s="32">
        <v>6.52</v>
      </c>
    </row>
    <row r="206" spans="1:10" x14ac:dyDescent="0.25">
      <c r="A206" s="32">
        <v>2</v>
      </c>
      <c r="B206" s="33" t="s">
        <v>793</v>
      </c>
      <c r="C206" s="32" t="s">
        <v>30</v>
      </c>
      <c r="D206" s="32" t="s">
        <v>65</v>
      </c>
      <c r="E206" s="32" t="s">
        <v>591</v>
      </c>
      <c r="F206" s="32" t="s">
        <v>19</v>
      </c>
      <c r="G206" s="32">
        <v>607</v>
      </c>
      <c r="H206" s="32">
        <v>5</v>
      </c>
      <c r="I206" s="32">
        <v>9</v>
      </c>
      <c r="J206" s="32">
        <v>6.32</v>
      </c>
    </row>
    <row r="207" spans="1:10" x14ac:dyDescent="0.25">
      <c r="A207" s="32">
        <v>3</v>
      </c>
      <c r="B207" s="33" t="s">
        <v>794</v>
      </c>
      <c r="C207" s="32" t="s">
        <v>61</v>
      </c>
      <c r="D207" s="32" t="s">
        <v>65</v>
      </c>
      <c r="E207" s="32" t="s">
        <v>591</v>
      </c>
      <c r="F207" s="32" t="s">
        <v>19</v>
      </c>
      <c r="G207" s="32">
        <v>470</v>
      </c>
      <c r="H207" s="32">
        <v>2</v>
      </c>
      <c r="I207" s="32">
        <v>8</v>
      </c>
      <c r="J207" s="32">
        <v>4.9000000000000004</v>
      </c>
    </row>
    <row r="208" spans="1:10" x14ac:dyDescent="0.25">
      <c r="A208" s="32">
        <v>4</v>
      </c>
      <c r="B208" s="33" t="s">
        <v>795</v>
      </c>
      <c r="C208" s="32" t="s">
        <v>384</v>
      </c>
      <c r="D208" s="32" t="s">
        <v>65</v>
      </c>
      <c r="E208" s="32" t="s">
        <v>591</v>
      </c>
      <c r="F208" s="32" t="s">
        <v>19</v>
      </c>
      <c r="G208" s="32">
        <v>468</v>
      </c>
      <c r="H208" s="32">
        <v>1</v>
      </c>
      <c r="I208" s="32">
        <v>6</v>
      </c>
      <c r="J208" s="32">
        <v>4.88</v>
      </c>
    </row>
    <row r="209" spans="1:10" x14ac:dyDescent="0.25">
      <c r="A209" s="32">
        <v>5</v>
      </c>
      <c r="B209" s="33" t="s">
        <v>796</v>
      </c>
      <c r="C209" s="32" t="s">
        <v>30</v>
      </c>
      <c r="D209" s="32" t="s">
        <v>65</v>
      </c>
      <c r="E209" s="32" t="s">
        <v>591</v>
      </c>
      <c r="F209" s="32" t="s">
        <v>19</v>
      </c>
      <c r="G209" s="32">
        <v>442</v>
      </c>
      <c r="H209" s="32">
        <v>3</v>
      </c>
      <c r="I209" s="32">
        <v>6</v>
      </c>
      <c r="J209" s="32">
        <v>4.5999999999999996</v>
      </c>
    </row>
    <row r="210" spans="1:10" x14ac:dyDescent="0.25">
      <c r="A210" s="32">
        <v>6</v>
      </c>
      <c r="B210" s="32" t="s">
        <v>797</v>
      </c>
      <c r="C210" s="32" t="s">
        <v>43</v>
      </c>
      <c r="D210" s="32" t="s">
        <v>65</v>
      </c>
      <c r="E210" s="32" t="s">
        <v>591</v>
      </c>
      <c r="F210" s="32" t="s">
        <v>19</v>
      </c>
      <c r="G210" s="32">
        <v>393</v>
      </c>
      <c r="H210" s="32">
        <v>1</v>
      </c>
      <c r="I210" s="32">
        <v>6</v>
      </c>
      <c r="J210" s="32">
        <v>4.09</v>
      </c>
    </row>
    <row r="211" spans="1:10" x14ac:dyDescent="0.25">
      <c r="A211" s="32">
        <v>7</v>
      </c>
      <c r="B211" s="33" t="s">
        <v>798</v>
      </c>
      <c r="C211" s="32" t="s">
        <v>34</v>
      </c>
      <c r="D211" s="32" t="s">
        <v>65</v>
      </c>
      <c r="E211" s="32" t="s">
        <v>591</v>
      </c>
      <c r="F211" s="32" t="s">
        <v>19</v>
      </c>
      <c r="G211" s="32">
        <v>387</v>
      </c>
      <c r="H211" s="32">
        <v>2</v>
      </c>
      <c r="I211" s="32">
        <v>4</v>
      </c>
      <c r="J211" s="32">
        <v>4.03</v>
      </c>
    </row>
    <row r="212" spans="1:10" x14ac:dyDescent="0.25">
      <c r="A212" s="32">
        <v>1</v>
      </c>
      <c r="B212" s="33" t="s">
        <v>799</v>
      </c>
      <c r="C212" s="32" t="s">
        <v>30</v>
      </c>
      <c r="D212" s="32" t="s">
        <v>65</v>
      </c>
      <c r="E212" s="32" t="s">
        <v>613</v>
      </c>
      <c r="F212" s="32" t="s">
        <v>19</v>
      </c>
      <c r="G212" s="32">
        <v>725</v>
      </c>
      <c r="H212" s="32">
        <v>13</v>
      </c>
      <c r="I212" s="32">
        <v>19</v>
      </c>
      <c r="J212" s="32">
        <v>7.55</v>
      </c>
    </row>
    <row r="213" spans="1:10" x14ac:dyDescent="0.25">
      <c r="A213" s="32">
        <v>2</v>
      </c>
      <c r="B213" s="33" t="s">
        <v>800</v>
      </c>
      <c r="C213" s="32" t="s">
        <v>443</v>
      </c>
      <c r="D213" s="32" t="s">
        <v>65</v>
      </c>
      <c r="E213" s="32" t="s">
        <v>613</v>
      </c>
      <c r="F213" s="32" t="s">
        <v>19</v>
      </c>
      <c r="G213" s="32">
        <v>719</v>
      </c>
      <c r="H213" s="32">
        <v>6</v>
      </c>
      <c r="I213" s="32">
        <v>20</v>
      </c>
      <c r="J213" s="32">
        <v>7.49</v>
      </c>
    </row>
    <row r="214" spans="1:10" x14ac:dyDescent="0.25">
      <c r="A214" s="32">
        <v>3</v>
      </c>
      <c r="B214" s="33" t="s">
        <v>801</v>
      </c>
      <c r="C214" s="32" t="s">
        <v>34</v>
      </c>
      <c r="D214" s="32" t="s">
        <v>65</v>
      </c>
      <c r="E214" s="32" t="s">
        <v>613</v>
      </c>
      <c r="F214" s="32" t="s">
        <v>19</v>
      </c>
      <c r="G214" s="32">
        <v>689</v>
      </c>
      <c r="H214" s="32">
        <v>7</v>
      </c>
      <c r="I214" s="32">
        <v>12</v>
      </c>
      <c r="J214" s="32">
        <v>7.18</v>
      </c>
    </row>
    <row r="215" spans="1:10" x14ac:dyDescent="0.25">
      <c r="A215" s="32">
        <v>4</v>
      </c>
      <c r="B215" s="33" t="s">
        <v>802</v>
      </c>
      <c r="C215" s="32" t="s">
        <v>38</v>
      </c>
      <c r="D215" s="32" t="s">
        <v>65</v>
      </c>
      <c r="E215" s="32" t="s">
        <v>613</v>
      </c>
      <c r="F215" s="32" t="s">
        <v>19</v>
      </c>
      <c r="G215" s="32">
        <v>688</v>
      </c>
      <c r="H215" s="32">
        <v>3</v>
      </c>
      <c r="I215" s="32">
        <v>23</v>
      </c>
      <c r="J215" s="32">
        <v>7.17</v>
      </c>
    </row>
    <row r="216" spans="1:10" x14ac:dyDescent="0.25">
      <c r="A216" s="32">
        <v>5</v>
      </c>
      <c r="B216" s="33" t="s">
        <v>803</v>
      </c>
      <c r="C216" s="32" t="s">
        <v>386</v>
      </c>
      <c r="D216" s="32" t="s">
        <v>65</v>
      </c>
      <c r="E216" s="32" t="s">
        <v>613</v>
      </c>
      <c r="F216" s="32" t="s">
        <v>19</v>
      </c>
      <c r="G216" s="32">
        <v>673</v>
      </c>
      <c r="H216" s="32">
        <v>7</v>
      </c>
      <c r="I216" s="32">
        <v>18</v>
      </c>
      <c r="J216" s="32">
        <v>7.01</v>
      </c>
    </row>
    <row r="217" spans="1:10" x14ac:dyDescent="0.25">
      <c r="A217" s="32">
        <v>6</v>
      </c>
      <c r="B217" s="33" t="s">
        <v>804</v>
      </c>
      <c r="C217" s="32" t="s">
        <v>30</v>
      </c>
      <c r="D217" s="32" t="s">
        <v>65</v>
      </c>
      <c r="E217" s="32" t="s">
        <v>613</v>
      </c>
      <c r="F217" s="32" t="s">
        <v>19</v>
      </c>
      <c r="G217" s="32">
        <v>661</v>
      </c>
      <c r="H217" s="32">
        <v>5</v>
      </c>
      <c r="I217" s="32">
        <v>17</v>
      </c>
      <c r="J217" s="32">
        <v>6.89</v>
      </c>
    </row>
    <row r="218" spans="1:10" x14ac:dyDescent="0.25">
      <c r="A218" s="32">
        <v>7</v>
      </c>
      <c r="B218" s="33" t="s">
        <v>805</v>
      </c>
      <c r="C218" s="32" t="s">
        <v>66</v>
      </c>
      <c r="D218" s="32" t="s">
        <v>65</v>
      </c>
      <c r="E218" s="32" t="s">
        <v>613</v>
      </c>
      <c r="F218" s="32" t="s">
        <v>19</v>
      </c>
      <c r="G218" s="32">
        <v>653</v>
      </c>
      <c r="H218" s="32">
        <v>7</v>
      </c>
      <c r="I218" s="32">
        <v>16</v>
      </c>
      <c r="J218" s="32">
        <v>6.8</v>
      </c>
    </row>
    <row r="219" spans="1:10" x14ac:dyDescent="0.25">
      <c r="A219" s="32">
        <v>8</v>
      </c>
      <c r="B219" s="33" t="s">
        <v>806</v>
      </c>
      <c r="C219" s="32" t="s">
        <v>70</v>
      </c>
      <c r="D219" s="32" t="s">
        <v>65</v>
      </c>
      <c r="E219" s="32" t="s">
        <v>613</v>
      </c>
      <c r="F219" s="32" t="s">
        <v>19</v>
      </c>
      <c r="G219" s="32">
        <v>646</v>
      </c>
      <c r="H219" s="32">
        <v>6</v>
      </c>
      <c r="I219" s="32">
        <v>12</v>
      </c>
      <c r="J219" s="32">
        <v>6.73</v>
      </c>
    </row>
    <row r="220" spans="1:10" x14ac:dyDescent="0.25">
      <c r="A220" s="32">
        <v>9</v>
      </c>
      <c r="B220" s="33" t="s">
        <v>807</v>
      </c>
      <c r="C220" s="32" t="s">
        <v>58</v>
      </c>
      <c r="D220" s="32" t="s">
        <v>65</v>
      </c>
      <c r="E220" s="32" t="s">
        <v>613</v>
      </c>
      <c r="F220" s="32" t="s">
        <v>19</v>
      </c>
      <c r="G220" s="32">
        <v>640</v>
      </c>
      <c r="H220" s="32">
        <v>5</v>
      </c>
      <c r="I220" s="32">
        <v>12</v>
      </c>
      <c r="J220" s="32">
        <v>6.67</v>
      </c>
    </row>
    <row r="221" spans="1:10" x14ac:dyDescent="0.25">
      <c r="A221" s="32">
        <v>10</v>
      </c>
      <c r="B221" s="33" t="s">
        <v>808</v>
      </c>
      <c r="C221" s="32" t="s">
        <v>809</v>
      </c>
      <c r="D221" s="32" t="s">
        <v>65</v>
      </c>
      <c r="E221" s="32" t="s">
        <v>613</v>
      </c>
      <c r="F221" s="32" t="s">
        <v>19</v>
      </c>
      <c r="G221" s="32">
        <v>638</v>
      </c>
      <c r="H221" s="32">
        <v>6</v>
      </c>
      <c r="I221" s="32">
        <v>11</v>
      </c>
      <c r="J221" s="32">
        <v>6.65</v>
      </c>
    </row>
    <row r="222" spans="1:10" x14ac:dyDescent="0.25">
      <c r="A222" s="32">
        <v>11</v>
      </c>
      <c r="B222" s="32" t="s">
        <v>810</v>
      </c>
      <c r="C222" s="32" t="s">
        <v>82</v>
      </c>
      <c r="D222" s="32" t="s">
        <v>65</v>
      </c>
      <c r="E222" s="32" t="s">
        <v>613</v>
      </c>
      <c r="F222" s="32" t="s">
        <v>19</v>
      </c>
      <c r="G222" s="32">
        <v>631</v>
      </c>
      <c r="H222" s="32">
        <v>4</v>
      </c>
      <c r="I222" s="32">
        <v>14</v>
      </c>
      <c r="J222" s="32">
        <v>6.57</v>
      </c>
    </row>
    <row r="223" spans="1:10" x14ac:dyDescent="0.25">
      <c r="A223" s="32">
        <v>12</v>
      </c>
      <c r="B223" s="32" t="s">
        <v>811</v>
      </c>
      <c r="C223" s="32" t="s">
        <v>43</v>
      </c>
      <c r="D223" s="32" t="s">
        <v>65</v>
      </c>
      <c r="E223" s="32" t="s">
        <v>613</v>
      </c>
      <c r="F223" s="32" t="s">
        <v>19</v>
      </c>
      <c r="G223" s="32">
        <v>630</v>
      </c>
      <c r="H223" s="32">
        <v>5</v>
      </c>
      <c r="I223" s="32">
        <v>12</v>
      </c>
      <c r="J223" s="32">
        <v>6.56</v>
      </c>
    </row>
    <row r="224" spans="1:10" x14ac:dyDescent="0.25">
      <c r="A224" s="32">
        <v>13</v>
      </c>
      <c r="B224" s="33" t="s">
        <v>812</v>
      </c>
      <c r="C224" s="32" t="s">
        <v>59</v>
      </c>
      <c r="D224" s="32" t="s">
        <v>65</v>
      </c>
      <c r="E224" s="32" t="s">
        <v>613</v>
      </c>
      <c r="F224" s="32" t="s">
        <v>19</v>
      </c>
      <c r="G224" s="32">
        <v>614</v>
      </c>
      <c r="H224" s="32">
        <v>6</v>
      </c>
      <c r="I224" s="32">
        <v>10</v>
      </c>
      <c r="J224" s="32">
        <v>6.4</v>
      </c>
    </row>
    <row r="225" spans="1:10" x14ac:dyDescent="0.25">
      <c r="A225" s="32">
        <v>14</v>
      </c>
      <c r="B225" s="33" t="s">
        <v>813</v>
      </c>
      <c r="C225" s="32" t="s">
        <v>30</v>
      </c>
      <c r="D225" s="32" t="s">
        <v>65</v>
      </c>
      <c r="E225" s="32" t="s">
        <v>613</v>
      </c>
      <c r="F225" s="32" t="s">
        <v>19</v>
      </c>
      <c r="G225" s="32">
        <v>597</v>
      </c>
      <c r="H225" s="32">
        <v>6</v>
      </c>
      <c r="I225" s="32">
        <v>11</v>
      </c>
      <c r="J225" s="32">
        <v>6.22</v>
      </c>
    </row>
    <row r="226" spans="1:10" x14ac:dyDescent="0.25">
      <c r="A226" s="32">
        <v>15</v>
      </c>
      <c r="B226" s="33" t="s">
        <v>814</v>
      </c>
      <c r="C226" s="32" t="s">
        <v>30</v>
      </c>
      <c r="D226" s="32" t="s">
        <v>65</v>
      </c>
      <c r="E226" s="32" t="s">
        <v>613</v>
      </c>
      <c r="F226" s="32" t="s">
        <v>19</v>
      </c>
      <c r="G226" s="32">
        <v>594</v>
      </c>
      <c r="H226" s="32">
        <v>8</v>
      </c>
      <c r="I226" s="32">
        <v>7</v>
      </c>
      <c r="J226" s="32">
        <v>6.19</v>
      </c>
    </row>
    <row r="227" spans="1:10" x14ac:dyDescent="0.25">
      <c r="A227" s="32">
        <v>16</v>
      </c>
      <c r="B227" s="33" t="s">
        <v>815</v>
      </c>
      <c r="C227" s="32" t="s">
        <v>30</v>
      </c>
      <c r="D227" s="32" t="s">
        <v>65</v>
      </c>
      <c r="E227" s="32" t="s">
        <v>613</v>
      </c>
      <c r="F227" s="32" t="s">
        <v>19</v>
      </c>
      <c r="G227" s="32">
        <v>590</v>
      </c>
      <c r="H227" s="32">
        <v>7</v>
      </c>
      <c r="I227" s="32">
        <v>5</v>
      </c>
      <c r="J227" s="32">
        <v>6.15</v>
      </c>
    </row>
    <row r="228" spans="1:10" x14ac:dyDescent="0.25">
      <c r="A228" s="32">
        <v>17</v>
      </c>
      <c r="B228" s="33" t="s">
        <v>816</v>
      </c>
      <c r="C228" s="32" t="s">
        <v>30</v>
      </c>
      <c r="D228" s="32" t="s">
        <v>65</v>
      </c>
      <c r="E228" s="32" t="s">
        <v>613</v>
      </c>
      <c r="F228" s="32" t="s">
        <v>19</v>
      </c>
      <c r="G228" s="32">
        <v>587</v>
      </c>
      <c r="H228" s="32">
        <v>3</v>
      </c>
      <c r="I228" s="32">
        <v>13</v>
      </c>
      <c r="J228" s="32">
        <v>6.11</v>
      </c>
    </row>
    <row r="229" spans="1:10" x14ac:dyDescent="0.25">
      <c r="A229" s="32">
        <v>18</v>
      </c>
      <c r="B229" s="33" t="s">
        <v>817</v>
      </c>
      <c r="C229" s="32" t="s">
        <v>67</v>
      </c>
      <c r="D229" s="32" t="s">
        <v>65</v>
      </c>
      <c r="E229" s="32" t="s">
        <v>613</v>
      </c>
      <c r="F229" s="32" t="s">
        <v>19</v>
      </c>
      <c r="G229" s="32">
        <v>584</v>
      </c>
      <c r="H229" s="32">
        <v>4</v>
      </c>
      <c r="I229" s="32">
        <v>12</v>
      </c>
      <c r="J229" s="32">
        <v>6.08</v>
      </c>
    </row>
    <row r="230" spans="1:10" x14ac:dyDescent="0.25">
      <c r="A230" s="32">
        <v>19</v>
      </c>
      <c r="B230" s="33" t="s">
        <v>818</v>
      </c>
      <c r="C230" s="32" t="s">
        <v>58</v>
      </c>
      <c r="D230" s="32" t="s">
        <v>65</v>
      </c>
      <c r="E230" s="32" t="s">
        <v>613</v>
      </c>
      <c r="F230" s="32" t="s">
        <v>19</v>
      </c>
      <c r="G230" s="32">
        <v>574</v>
      </c>
      <c r="H230" s="32">
        <v>5</v>
      </c>
      <c r="I230" s="32">
        <v>11</v>
      </c>
      <c r="J230" s="32">
        <v>5.98</v>
      </c>
    </row>
    <row r="231" spans="1:10" x14ac:dyDescent="0.25">
      <c r="A231" s="32">
        <v>20</v>
      </c>
      <c r="B231" s="33" t="s">
        <v>819</v>
      </c>
      <c r="C231" s="32" t="s">
        <v>52</v>
      </c>
      <c r="D231" s="32" t="s">
        <v>65</v>
      </c>
      <c r="E231" s="32" t="s">
        <v>613</v>
      </c>
      <c r="F231" s="32" t="s">
        <v>19</v>
      </c>
      <c r="G231" s="32">
        <v>571</v>
      </c>
      <c r="H231" s="32">
        <v>9</v>
      </c>
      <c r="I231" s="32">
        <v>8</v>
      </c>
      <c r="J231" s="32">
        <v>5.95</v>
      </c>
    </row>
    <row r="232" spans="1:10" x14ac:dyDescent="0.25">
      <c r="A232" s="32">
        <v>21</v>
      </c>
      <c r="B232" s="33" t="s">
        <v>820</v>
      </c>
      <c r="C232" s="32" t="s">
        <v>66</v>
      </c>
      <c r="D232" s="32" t="s">
        <v>65</v>
      </c>
      <c r="E232" s="32" t="s">
        <v>613</v>
      </c>
      <c r="F232" s="32" t="s">
        <v>19</v>
      </c>
      <c r="G232" s="32">
        <v>546</v>
      </c>
      <c r="H232" s="32">
        <v>0</v>
      </c>
      <c r="I232" s="32">
        <v>8</v>
      </c>
      <c r="J232" s="32">
        <v>5.69</v>
      </c>
    </row>
    <row r="233" spans="1:10" x14ac:dyDescent="0.25">
      <c r="A233" s="32">
        <v>22</v>
      </c>
      <c r="B233" s="33" t="s">
        <v>821</v>
      </c>
      <c r="C233" s="32" t="s">
        <v>386</v>
      </c>
      <c r="D233" s="32" t="s">
        <v>65</v>
      </c>
      <c r="E233" s="32" t="s">
        <v>613</v>
      </c>
      <c r="F233" s="32" t="s">
        <v>19</v>
      </c>
      <c r="G233" s="32">
        <v>532</v>
      </c>
      <c r="H233" s="32">
        <v>2</v>
      </c>
      <c r="I233" s="32">
        <v>9</v>
      </c>
      <c r="J233" s="32">
        <v>5.54</v>
      </c>
    </row>
    <row r="234" spans="1:10" x14ac:dyDescent="0.25">
      <c r="A234" s="32">
        <v>23</v>
      </c>
      <c r="B234" s="33" t="s">
        <v>822</v>
      </c>
      <c r="C234" s="32" t="s">
        <v>684</v>
      </c>
      <c r="D234" s="32" t="s">
        <v>65</v>
      </c>
      <c r="E234" s="32" t="s">
        <v>613</v>
      </c>
      <c r="F234" s="32" t="s">
        <v>19</v>
      </c>
      <c r="G234" s="32">
        <v>531</v>
      </c>
      <c r="H234" s="32">
        <v>3</v>
      </c>
      <c r="I234" s="32">
        <v>13</v>
      </c>
      <c r="J234" s="32">
        <v>5.53</v>
      </c>
    </row>
    <row r="235" spans="1:10" x14ac:dyDescent="0.25">
      <c r="A235" s="32">
        <v>24</v>
      </c>
      <c r="B235" s="33" t="s">
        <v>823</v>
      </c>
      <c r="C235" s="32" t="s">
        <v>67</v>
      </c>
      <c r="D235" s="32" t="s">
        <v>65</v>
      </c>
      <c r="E235" s="32" t="s">
        <v>613</v>
      </c>
      <c r="F235" s="32" t="s">
        <v>19</v>
      </c>
      <c r="G235" s="32">
        <v>521</v>
      </c>
      <c r="H235" s="32">
        <v>2</v>
      </c>
      <c r="I235" s="32">
        <v>11</v>
      </c>
      <c r="J235" s="32">
        <v>5.43</v>
      </c>
    </row>
    <row r="236" spans="1:10" x14ac:dyDescent="0.25">
      <c r="A236" s="32">
        <v>25</v>
      </c>
      <c r="B236" s="33" t="s">
        <v>824</v>
      </c>
      <c r="C236" s="32" t="s">
        <v>53</v>
      </c>
      <c r="D236" s="32" t="s">
        <v>65</v>
      </c>
      <c r="E236" s="32" t="s">
        <v>613</v>
      </c>
      <c r="F236" s="32" t="s">
        <v>19</v>
      </c>
      <c r="G236" s="32">
        <v>516</v>
      </c>
      <c r="H236" s="32">
        <v>3</v>
      </c>
      <c r="I236" s="32">
        <v>3</v>
      </c>
      <c r="J236" s="32">
        <v>5.38</v>
      </c>
    </row>
    <row r="237" spans="1:10" x14ac:dyDescent="0.25">
      <c r="A237" s="32">
        <v>26</v>
      </c>
      <c r="B237" s="33" t="s">
        <v>825</v>
      </c>
      <c r="C237" s="32" t="s">
        <v>372</v>
      </c>
      <c r="D237" s="32" t="s">
        <v>65</v>
      </c>
      <c r="E237" s="32" t="s">
        <v>613</v>
      </c>
      <c r="F237" s="32" t="s">
        <v>19</v>
      </c>
      <c r="G237" s="32">
        <v>500</v>
      </c>
      <c r="H237" s="32">
        <v>2</v>
      </c>
      <c r="I237" s="32">
        <v>8</v>
      </c>
      <c r="J237" s="32">
        <v>5.21</v>
      </c>
    </row>
    <row r="238" spans="1:10" x14ac:dyDescent="0.25">
      <c r="A238" s="32">
        <v>27</v>
      </c>
      <c r="B238" s="33" t="s">
        <v>826</v>
      </c>
      <c r="C238" s="32" t="s">
        <v>66</v>
      </c>
      <c r="D238" s="32" t="s">
        <v>65</v>
      </c>
      <c r="E238" s="32" t="s">
        <v>613</v>
      </c>
      <c r="F238" s="32" t="s">
        <v>19</v>
      </c>
      <c r="G238" s="32">
        <v>493</v>
      </c>
      <c r="H238" s="32">
        <v>2</v>
      </c>
      <c r="I238" s="32">
        <v>3</v>
      </c>
      <c r="J238" s="32">
        <v>5.14</v>
      </c>
    </row>
    <row r="239" spans="1:10" x14ac:dyDescent="0.25">
      <c r="A239" s="32">
        <v>28</v>
      </c>
      <c r="B239" s="33" t="s">
        <v>827</v>
      </c>
      <c r="C239" s="32" t="s">
        <v>63</v>
      </c>
      <c r="D239" s="32" t="s">
        <v>65</v>
      </c>
      <c r="E239" s="32" t="s">
        <v>613</v>
      </c>
      <c r="F239" s="32" t="s">
        <v>19</v>
      </c>
      <c r="G239" s="32">
        <v>474</v>
      </c>
      <c r="H239" s="32">
        <v>2</v>
      </c>
      <c r="I239" s="32">
        <v>12</v>
      </c>
      <c r="J239" s="32">
        <v>4.9400000000000004</v>
      </c>
    </row>
    <row r="240" spans="1:10" x14ac:dyDescent="0.25">
      <c r="A240" s="32">
        <v>29</v>
      </c>
      <c r="B240" s="33" t="s">
        <v>828</v>
      </c>
      <c r="C240" s="32" t="s">
        <v>51</v>
      </c>
      <c r="D240" s="32" t="s">
        <v>65</v>
      </c>
      <c r="E240" s="32" t="s">
        <v>613</v>
      </c>
      <c r="F240" s="32" t="s">
        <v>19</v>
      </c>
      <c r="G240" s="32">
        <v>422</v>
      </c>
      <c r="H240" s="32">
        <v>0</v>
      </c>
      <c r="I240" s="32">
        <v>5</v>
      </c>
      <c r="J240" s="32">
        <v>4.4000000000000004</v>
      </c>
    </row>
    <row r="241" spans="1:10" x14ac:dyDescent="0.25">
      <c r="A241" s="32">
        <v>30</v>
      </c>
      <c r="B241" s="33" t="s">
        <v>829</v>
      </c>
      <c r="C241" s="32" t="s">
        <v>51</v>
      </c>
      <c r="D241" s="32" t="s">
        <v>65</v>
      </c>
      <c r="E241" s="32" t="s">
        <v>613</v>
      </c>
      <c r="F241" s="32" t="s">
        <v>19</v>
      </c>
      <c r="G241" s="32">
        <v>406</v>
      </c>
      <c r="H241" s="32">
        <v>2</v>
      </c>
      <c r="I241" s="32">
        <v>3</v>
      </c>
      <c r="J241" s="32">
        <v>4.2300000000000004</v>
      </c>
    </row>
    <row r="242" spans="1:10" x14ac:dyDescent="0.25">
      <c r="A242" s="32">
        <v>1</v>
      </c>
      <c r="B242" s="33" t="s">
        <v>830</v>
      </c>
      <c r="C242" s="32" t="s">
        <v>37</v>
      </c>
      <c r="D242" s="32" t="s">
        <v>65</v>
      </c>
      <c r="E242" s="32" t="s">
        <v>45</v>
      </c>
      <c r="F242" s="32" t="s">
        <v>19</v>
      </c>
      <c r="G242" s="32">
        <v>708</v>
      </c>
      <c r="H242" s="32">
        <v>8</v>
      </c>
      <c r="I242" s="32">
        <v>21</v>
      </c>
      <c r="J242" s="32">
        <v>7.38</v>
      </c>
    </row>
    <row r="243" spans="1:10" x14ac:dyDescent="0.25">
      <c r="A243" s="32">
        <v>2</v>
      </c>
      <c r="B243" s="33" t="s">
        <v>831</v>
      </c>
      <c r="C243" s="32" t="s">
        <v>809</v>
      </c>
      <c r="D243" s="32" t="s">
        <v>65</v>
      </c>
      <c r="E243" s="32" t="s">
        <v>45</v>
      </c>
      <c r="F243" s="32" t="s">
        <v>19</v>
      </c>
      <c r="G243" s="32">
        <v>703</v>
      </c>
      <c r="H243" s="32">
        <v>11</v>
      </c>
      <c r="I243" s="32">
        <v>12</v>
      </c>
      <c r="J243" s="32">
        <v>7.32</v>
      </c>
    </row>
    <row r="244" spans="1:10" x14ac:dyDescent="0.25">
      <c r="A244" s="32">
        <v>3</v>
      </c>
      <c r="B244" s="32" t="s">
        <v>832</v>
      </c>
      <c r="C244" s="32" t="s">
        <v>641</v>
      </c>
      <c r="D244" s="32" t="s">
        <v>65</v>
      </c>
      <c r="E244" s="32" t="s">
        <v>45</v>
      </c>
      <c r="F244" s="32" t="s">
        <v>19</v>
      </c>
      <c r="G244" s="32">
        <v>657</v>
      </c>
      <c r="H244" s="32">
        <v>4</v>
      </c>
      <c r="I244" s="32">
        <v>15</v>
      </c>
      <c r="J244" s="32">
        <v>6.84</v>
      </c>
    </row>
    <row r="245" spans="1:10" x14ac:dyDescent="0.25">
      <c r="A245" s="32">
        <v>4</v>
      </c>
      <c r="B245" s="33" t="s">
        <v>833</v>
      </c>
      <c r="C245" s="32" t="s">
        <v>553</v>
      </c>
      <c r="D245" s="32" t="s">
        <v>65</v>
      </c>
      <c r="E245" s="32" t="s">
        <v>45</v>
      </c>
      <c r="F245" s="32" t="s">
        <v>19</v>
      </c>
      <c r="G245" s="32">
        <v>648</v>
      </c>
      <c r="H245" s="32">
        <v>8</v>
      </c>
      <c r="I245" s="32">
        <v>13</v>
      </c>
      <c r="J245" s="32">
        <v>6.75</v>
      </c>
    </row>
    <row r="246" spans="1:10" x14ac:dyDescent="0.25">
      <c r="A246" s="32">
        <v>5</v>
      </c>
      <c r="B246" s="33" t="s">
        <v>834</v>
      </c>
      <c r="C246" s="32" t="s">
        <v>61</v>
      </c>
      <c r="D246" s="32" t="s">
        <v>65</v>
      </c>
      <c r="E246" s="32" t="s">
        <v>45</v>
      </c>
      <c r="F246" s="32" t="s">
        <v>19</v>
      </c>
      <c r="G246" s="32">
        <v>586</v>
      </c>
      <c r="H246" s="32">
        <v>6</v>
      </c>
      <c r="I246" s="32">
        <v>6</v>
      </c>
      <c r="J246" s="32">
        <v>6.1</v>
      </c>
    </row>
    <row r="247" spans="1:10" x14ac:dyDescent="0.25">
      <c r="A247" s="32">
        <v>6</v>
      </c>
      <c r="B247" s="33" t="s">
        <v>835</v>
      </c>
      <c r="C247" s="32" t="s">
        <v>641</v>
      </c>
      <c r="D247" s="32" t="s">
        <v>65</v>
      </c>
      <c r="E247" s="32" t="s">
        <v>45</v>
      </c>
      <c r="F247" s="32" t="s">
        <v>19</v>
      </c>
      <c r="G247" s="32">
        <v>480</v>
      </c>
      <c r="H247" s="32">
        <v>4</v>
      </c>
      <c r="I247" s="32">
        <v>4</v>
      </c>
      <c r="J247" s="32">
        <v>5</v>
      </c>
    </row>
    <row r="248" spans="1:10" x14ac:dyDescent="0.25">
      <c r="A248" s="32">
        <v>7</v>
      </c>
      <c r="B248" s="33" t="s">
        <v>836</v>
      </c>
      <c r="C248" s="32" t="s">
        <v>28</v>
      </c>
      <c r="D248" s="32" t="s">
        <v>65</v>
      </c>
      <c r="E248" s="32" t="s">
        <v>45</v>
      </c>
      <c r="F248" s="32" t="s">
        <v>19</v>
      </c>
      <c r="G248" s="32">
        <v>345</v>
      </c>
      <c r="H248" s="32">
        <v>1</v>
      </c>
      <c r="I248" s="32">
        <v>2</v>
      </c>
      <c r="J248" s="32">
        <v>3.59</v>
      </c>
    </row>
    <row r="249" spans="1:10" x14ac:dyDescent="0.25">
      <c r="A249" s="32">
        <v>1</v>
      </c>
      <c r="B249" s="33" t="s">
        <v>837</v>
      </c>
      <c r="C249" s="32" t="s">
        <v>63</v>
      </c>
      <c r="D249" s="32" t="s">
        <v>69</v>
      </c>
      <c r="E249" s="32" t="s">
        <v>591</v>
      </c>
      <c r="F249" s="32" t="s">
        <v>19</v>
      </c>
      <c r="G249" s="32">
        <v>872</v>
      </c>
      <c r="H249" s="32">
        <v>26</v>
      </c>
      <c r="I249" s="32">
        <v>35</v>
      </c>
      <c r="J249" s="32">
        <v>9.08</v>
      </c>
    </row>
    <row r="250" spans="1:10" x14ac:dyDescent="0.25">
      <c r="A250" s="32">
        <v>2</v>
      </c>
      <c r="B250" s="33" t="s">
        <v>838</v>
      </c>
      <c r="C250" s="32" t="s">
        <v>70</v>
      </c>
      <c r="D250" s="32" t="s">
        <v>69</v>
      </c>
      <c r="E250" s="32" t="s">
        <v>591</v>
      </c>
      <c r="F250" s="32" t="s">
        <v>19</v>
      </c>
      <c r="G250" s="32">
        <v>835</v>
      </c>
      <c r="H250" s="32">
        <v>17</v>
      </c>
      <c r="I250" s="32">
        <v>32</v>
      </c>
      <c r="J250" s="32">
        <v>8.6999999999999993</v>
      </c>
    </row>
    <row r="251" spans="1:10" x14ac:dyDescent="0.25">
      <c r="A251" s="32">
        <v>3</v>
      </c>
      <c r="B251" s="33" t="s">
        <v>839</v>
      </c>
      <c r="C251" s="32" t="s">
        <v>460</v>
      </c>
      <c r="D251" s="32" t="s">
        <v>69</v>
      </c>
      <c r="E251" s="32" t="s">
        <v>591</v>
      </c>
      <c r="F251" s="32" t="s">
        <v>19</v>
      </c>
      <c r="G251" s="32">
        <v>799</v>
      </c>
      <c r="H251" s="32">
        <v>13</v>
      </c>
      <c r="I251" s="32">
        <v>30</v>
      </c>
      <c r="J251" s="32">
        <v>8.32</v>
      </c>
    </row>
    <row r="252" spans="1:10" x14ac:dyDescent="0.25">
      <c r="A252" s="32">
        <v>4</v>
      </c>
      <c r="B252" s="33" t="s">
        <v>350</v>
      </c>
      <c r="C252" s="32" t="s">
        <v>42</v>
      </c>
      <c r="D252" s="32" t="s">
        <v>69</v>
      </c>
      <c r="E252" s="32" t="s">
        <v>591</v>
      </c>
      <c r="F252" s="32" t="s">
        <v>19</v>
      </c>
      <c r="G252" s="32">
        <v>756</v>
      </c>
      <c r="H252" s="32">
        <v>14</v>
      </c>
      <c r="I252" s="32">
        <v>21</v>
      </c>
      <c r="J252" s="32">
        <v>7.88</v>
      </c>
    </row>
    <row r="253" spans="1:10" x14ac:dyDescent="0.25">
      <c r="A253" s="32">
        <v>5</v>
      </c>
      <c r="B253" s="33" t="s">
        <v>840</v>
      </c>
      <c r="C253" s="32" t="s">
        <v>559</v>
      </c>
      <c r="D253" s="32" t="s">
        <v>69</v>
      </c>
      <c r="E253" s="32" t="s">
        <v>591</v>
      </c>
      <c r="F253" s="32" t="s">
        <v>19</v>
      </c>
      <c r="G253" s="32">
        <v>754</v>
      </c>
      <c r="H253" s="32">
        <v>9</v>
      </c>
      <c r="I253" s="32">
        <v>29</v>
      </c>
      <c r="J253" s="32">
        <v>7.85</v>
      </c>
    </row>
    <row r="254" spans="1:10" x14ac:dyDescent="0.25">
      <c r="A254" s="32">
        <v>6</v>
      </c>
      <c r="B254" s="33" t="s">
        <v>146</v>
      </c>
      <c r="C254" s="32" t="s">
        <v>38</v>
      </c>
      <c r="D254" s="32" t="s">
        <v>69</v>
      </c>
      <c r="E254" s="32" t="s">
        <v>591</v>
      </c>
      <c r="F254" s="32" t="s">
        <v>19</v>
      </c>
      <c r="G254" s="32">
        <v>747</v>
      </c>
      <c r="H254" s="32">
        <v>14</v>
      </c>
      <c r="I254" s="32">
        <v>16</v>
      </c>
      <c r="J254" s="32">
        <v>7.78</v>
      </c>
    </row>
    <row r="255" spans="1:10" x14ac:dyDescent="0.25">
      <c r="A255" s="32">
        <v>7</v>
      </c>
      <c r="B255" s="33" t="s">
        <v>145</v>
      </c>
      <c r="C255" s="32" t="s">
        <v>38</v>
      </c>
      <c r="D255" s="32" t="s">
        <v>69</v>
      </c>
      <c r="E255" s="32" t="s">
        <v>591</v>
      </c>
      <c r="F255" s="32" t="s">
        <v>19</v>
      </c>
      <c r="G255" s="32">
        <v>745</v>
      </c>
      <c r="H255" s="32">
        <v>8</v>
      </c>
      <c r="I255" s="32">
        <v>28</v>
      </c>
      <c r="J255" s="32">
        <v>7.76</v>
      </c>
    </row>
    <row r="256" spans="1:10" x14ac:dyDescent="0.25">
      <c r="A256" s="32">
        <v>8</v>
      </c>
      <c r="B256" s="33" t="s">
        <v>841</v>
      </c>
      <c r="C256" s="32" t="s">
        <v>35</v>
      </c>
      <c r="D256" s="32" t="s">
        <v>69</v>
      </c>
      <c r="E256" s="32" t="s">
        <v>591</v>
      </c>
      <c r="F256" s="32" t="s">
        <v>19</v>
      </c>
      <c r="G256" s="32">
        <v>725</v>
      </c>
      <c r="H256" s="32">
        <v>12</v>
      </c>
      <c r="I256" s="32">
        <v>25</v>
      </c>
      <c r="J256" s="32">
        <v>7.55</v>
      </c>
    </row>
    <row r="257" spans="1:10" x14ac:dyDescent="0.25">
      <c r="A257" s="32">
        <v>9</v>
      </c>
      <c r="B257" s="33" t="s">
        <v>842</v>
      </c>
      <c r="C257" s="32" t="s">
        <v>49</v>
      </c>
      <c r="D257" s="32" t="s">
        <v>69</v>
      </c>
      <c r="E257" s="32" t="s">
        <v>591</v>
      </c>
      <c r="F257" s="32" t="s">
        <v>19</v>
      </c>
      <c r="G257" s="32">
        <v>711</v>
      </c>
      <c r="H257" s="32">
        <v>4</v>
      </c>
      <c r="I257" s="32">
        <v>18</v>
      </c>
      <c r="J257" s="32">
        <v>7.41</v>
      </c>
    </row>
    <row r="258" spans="1:10" x14ac:dyDescent="0.25">
      <c r="A258" s="32">
        <v>10</v>
      </c>
      <c r="B258" s="33" t="s">
        <v>843</v>
      </c>
      <c r="C258" s="32" t="s">
        <v>460</v>
      </c>
      <c r="D258" s="32" t="s">
        <v>69</v>
      </c>
      <c r="E258" s="32" t="s">
        <v>591</v>
      </c>
      <c r="F258" s="32" t="s">
        <v>19</v>
      </c>
      <c r="G258" s="32">
        <v>694</v>
      </c>
      <c r="H258" s="32">
        <v>8</v>
      </c>
      <c r="I258" s="32">
        <v>19</v>
      </c>
      <c r="J258" s="32">
        <v>7.23</v>
      </c>
    </row>
    <row r="259" spans="1:10" x14ac:dyDescent="0.25">
      <c r="A259" s="32">
        <v>11</v>
      </c>
      <c r="B259" s="33" t="s">
        <v>156</v>
      </c>
      <c r="C259" s="32" t="s">
        <v>70</v>
      </c>
      <c r="D259" s="32" t="s">
        <v>69</v>
      </c>
      <c r="E259" s="32" t="s">
        <v>591</v>
      </c>
      <c r="F259" s="32" t="s">
        <v>19</v>
      </c>
      <c r="G259" s="32">
        <v>653</v>
      </c>
      <c r="H259" s="32">
        <v>4</v>
      </c>
      <c r="I259" s="32">
        <v>10</v>
      </c>
      <c r="J259" s="32">
        <v>6.8</v>
      </c>
    </row>
    <row r="260" spans="1:10" x14ac:dyDescent="0.25">
      <c r="A260" s="32">
        <v>1</v>
      </c>
      <c r="B260" s="33" t="s">
        <v>844</v>
      </c>
      <c r="C260" s="32" t="s">
        <v>25</v>
      </c>
      <c r="D260" s="32" t="s">
        <v>69</v>
      </c>
      <c r="E260" s="32" t="s">
        <v>613</v>
      </c>
      <c r="F260" s="32" t="s">
        <v>19</v>
      </c>
      <c r="G260" s="32">
        <v>907</v>
      </c>
      <c r="H260" s="32">
        <v>30</v>
      </c>
      <c r="I260" s="32">
        <v>32</v>
      </c>
      <c r="J260" s="32">
        <v>9.4499999999999993</v>
      </c>
    </row>
    <row r="261" spans="1:10" x14ac:dyDescent="0.25">
      <c r="A261" s="32">
        <v>2</v>
      </c>
      <c r="B261" s="33" t="s">
        <v>845</v>
      </c>
      <c r="C261" s="32" t="s">
        <v>44</v>
      </c>
      <c r="D261" s="32" t="s">
        <v>69</v>
      </c>
      <c r="E261" s="32" t="s">
        <v>613</v>
      </c>
      <c r="F261" s="32" t="s">
        <v>19</v>
      </c>
      <c r="G261" s="32">
        <v>877</v>
      </c>
      <c r="H261" s="32">
        <v>25</v>
      </c>
      <c r="I261" s="32">
        <v>34</v>
      </c>
      <c r="J261" s="32">
        <v>9.14</v>
      </c>
    </row>
    <row r="262" spans="1:10" x14ac:dyDescent="0.25">
      <c r="A262" s="32">
        <v>3</v>
      </c>
      <c r="B262" s="33" t="s">
        <v>846</v>
      </c>
      <c r="C262" s="32" t="s">
        <v>25</v>
      </c>
      <c r="D262" s="32" t="s">
        <v>69</v>
      </c>
      <c r="E262" s="32" t="s">
        <v>613</v>
      </c>
      <c r="F262" s="32" t="s">
        <v>19</v>
      </c>
      <c r="G262" s="32">
        <v>864</v>
      </c>
      <c r="H262" s="32">
        <v>26</v>
      </c>
      <c r="I262" s="32">
        <v>25</v>
      </c>
      <c r="J262" s="32">
        <v>9</v>
      </c>
    </row>
    <row r="263" spans="1:10" x14ac:dyDescent="0.25">
      <c r="A263" s="32">
        <v>4</v>
      </c>
      <c r="B263" s="33" t="s">
        <v>847</v>
      </c>
      <c r="C263" s="32" t="s">
        <v>565</v>
      </c>
      <c r="D263" s="32" t="s">
        <v>69</v>
      </c>
      <c r="E263" s="32" t="s">
        <v>613</v>
      </c>
      <c r="F263" s="32" t="s">
        <v>19</v>
      </c>
      <c r="G263" s="32">
        <v>857</v>
      </c>
      <c r="H263" s="32">
        <v>21</v>
      </c>
      <c r="I263" s="32">
        <v>26</v>
      </c>
      <c r="J263" s="32">
        <v>8.93</v>
      </c>
    </row>
    <row r="264" spans="1:10" x14ac:dyDescent="0.25">
      <c r="A264" s="32">
        <v>5</v>
      </c>
      <c r="B264" s="32" t="s">
        <v>848</v>
      </c>
      <c r="C264" s="32" t="s">
        <v>337</v>
      </c>
      <c r="D264" s="32" t="s">
        <v>69</v>
      </c>
      <c r="E264" s="32" t="s">
        <v>613</v>
      </c>
      <c r="F264" s="32" t="s">
        <v>19</v>
      </c>
      <c r="G264" s="32">
        <v>840</v>
      </c>
      <c r="H264" s="32">
        <v>21</v>
      </c>
      <c r="I264" s="32">
        <v>32</v>
      </c>
      <c r="J264" s="32">
        <v>8.75</v>
      </c>
    </row>
    <row r="265" spans="1:10" x14ac:dyDescent="0.25">
      <c r="A265" s="32">
        <v>6</v>
      </c>
      <c r="B265" s="33" t="s">
        <v>849</v>
      </c>
      <c r="C265" s="32" t="s">
        <v>128</v>
      </c>
      <c r="D265" s="32" t="s">
        <v>69</v>
      </c>
      <c r="E265" s="32" t="s">
        <v>613</v>
      </c>
      <c r="F265" s="32" t="s">
        <v>19</v>
      </c>
      <c r="G265" s="32">
        <v>815</v>
      </c>
      <c r="H265" s="32">
        <v>18</v>
      </c>
      <c r="I265" s="32">
        <v>25</v>
      </c>
      <c r="J265" s="32">
        <v>8.49</v>
      </c>
    </row>
    <row r="266" spans="1:10" x14ac:dyDescent="0.25">
      <c r="A266" s="32">
        <v>7</v>
      </c>
      <c r="B266" s="33" t="s">
        <v>158</v>
      </c>
      <c r="C266" s="32" t="s">
        <v>48</v>
      </c>
      <c r="D266" s="32" t="s">
        <v>69</v>
      </c>
      <c r="E266" s="32" t="s">
        <v>613</v>
      </c>
      <c r="F266" s="32" t="s">
        <v>19</v>
      </c>
      <c r="G266" s="32">
        <v>802</v>
      </c>
      <c r="H266" s="32">
        <v>13</v>
      </c>
      <c r="I266" s="32">
        <v>19</v>
      </c>
      <c r="J266" s="32">
        <v>8.35</v>
      </c>
    </row>
    <row r="267" spans="1:10" x14ac:dyDescent="0.25">
      <c r="A267" s="32">
        <v>8</v>
      </c>
      <c r="B267" s="33" t="s">
        <v>850</v>
      </c>
      <c r="C267" s="32" t="s">
        <v>347</v>
      </c>
      <c r="D267" s="32" t="s">
        <v>69</v>
      </c>
      <c r="E267" s="32" t="s">
        <v>613</v>
      </c>
      <c r="F267" s="32" t="s">
        <v>19</v>
      </c>
      <c r="G267" s="32">
        <v>777</v>
      </c>
      <c r="H267" s="32">
        <v>11</v>
      </c>
      <c r="I267" s="32">
        <v>21</v>
      </c>
      <c r="J267" s="32">
        <v>8.09</v>
      </c>
    </row>
    <row r="268" spans="1:10" x14ac:dyDescent="0.25">
      <c r="A268" s="32">
        <v>9</v>
      </c>
      <c r="B268" s="33" t="s">
        <v>851</v>
      </c>
      <c r="C268" s="32" t="s">
        <v>345</v>
      </c>
      <c r="D268" s="32" t="s">
        <v>69</v>
      </c>
      <c r="E268" s="32" t="s">
        <v>613</v>
      </c>
      <c r="F268" s="32" t="s">
        <v>19</v>
      </c>
      <c r="G268" s="32">
        <v>768</v>
      </c>
      <c r="H268" s="32">
        <v>6</v>
      </c>
      <c r="I268" s="32">
        <v>25</v>
      </c>
      <c r="J268" s="32">
        <v>8</v>
      </c>
    </row>
    <row r="269" spans="1:10" x14ac:dyDescent="0.25">
      <c r="A269" s="32">
        <v>10</v>
      </c>
      <c r="B269" s="33" t="s">
        <v>852</v>
      </c>
      <c r="C269" s="32" t="s">
        <v>22</v>
      </c>
      <c r="D269" s="32" t="s">
        <v>69</v>
      </c>
      <c r="E269" s="32" t="s">
        <v>613</v>
      </c>
      <c r="F269" s="32" t="s">
        <v>19</v>
      </c>
      <c r="G269" s="32">
        <v>759</v>
      </c>
      <c r="H269" s="32">
        <v>6</v>
      </c>
      <c r="I269" s="32">
        <v>20</v>
      </c>
      <c r="J269" s="32">
        <v>7.91</v>
      </c>
    </row>
    <row r="270" spans="1:10" x14ac:dyDescent="0.25">
      <c r="A270" s="32">
        <v>1</v>
      </c>
      <c r="B270" s="33" t="s">
        <v>853</v>
      </c>
      <c r="C270" s="32" t="s">
        <v>559</v>
      </c>
      <c r="D270" s="32" t="s">
        <v>69</v>
      </c>
      <c r="E270" s="32" t="s">
        <v>45</v>
      </c>
      <c r="F270" s="32" t="s">
        <v>19</v>
      </c>
      <c r="G270" s="32">
        <v>898</v>
      </c>
      <c r="H270" s="32">
        <v>34</v>
      </c>
      <c r="I270" s="32">
        <v>32</v>
      </c>
      <c r="J270" s="32">
        <v>9.35</v>
      </c>
    </row>
    <row r="271" spans="1:10" x14ac:dyDescent="0.25">
      <c r="A271" s="32">
        <v>2</v>
      </c>
      <c r="B271" s="33" t="s">
        <v>854</v>
      </c>
      <c r="C271" s="32" t="s">
        <v>653</v>
      </c>
      <c r="D271" s="32" t="s">
        <v>69</v>
      </c>
      <c r="E271" s="32" t="s">
        <v>45</v>
      </c>
      <c r="F271" s="32" t="s">
        <v>19</v>
      </c>
      <c r="G271" s="32">
        <v>856</v>
      </c>
      <c r="H271" s="32">
        <v>21</v>
      </c>
      <c r="I271" s="32">
        <v>32</v>
      </c>
      <c r="J271" s="32">
        <v>8.92</v>
      </c>
    </row>
    <row r="272" spans="1:10" x14ac:dyDescent="0.25">
      <c r="A272" s="32">
        <v>3</v>
      </c>
      <c r="B272" s="33" t="s">
        <v>855</v>
      </c>
      <c r="C272" s="32" t="s">
        <v>24</v>
      </c>
      <c r="D272" s="32" t="s">
        <v>69</v>
      </c>
      <c r="E272" s="32" t="s">
        <v>45</v>
      </c>
      <c r="F272" s="32" t="s">
        <v>19</v>
      </c>
      <c r="G272" s="32">
        <v>849</v>
      </c>
      <c r="H272" s="32">
        <v>17</v>
      </c>
      <c r="I272" s="32">
        <v>34</v>
      </c>
      <c r="J272" s="32">
        <v>8.84</v>
      </c>
    </row>
    <row r="273" spans="1:10" x14ac:dyDescent="0.25">
      <c r="A273" s="32">
        <v>4</v>
      </c>
      <c r="B273" s="33" t="s">
        <v>856</v>
      </c>
      <c r="C273" s="32" t="s">
        <v>128</v>
      </c>
      <c r="D273" s="32" t="s">
        <v>69</v>
      </c>
      <c r="E273" s="32" t="s">
        <v>45</v>
      </c>
      <c r="F273" s="32" t="s">
        <v>19</v>
      </c>
      <c r="G273" s="32">
        <v>840</v>
      </c>
      <c r="H273" s="32">
        <v>16</v>
      </c>
      <c r="I273" s="32">
        <v>31</v>
      </c>
      <c r="J273" s="32">
        <v>8.75</v>
      </c>
    </row>
    <row r="274" spans="1:10" x14ac:dyDescent="0.25">
      <c r="A274" s="32">
        <v>5</v>
      </c>
      <c r="B274" s="33" t="s">
        <v>857</v>
      </c>
      <c r="C274" s="32" t="s">
        <v>64</v>
      </c>
      <c r="D274" s="32" t="s">
        <v>69</v>
      </c>
      <c r="E274" s="32" t="s">
        <v>45</v>
      </c>
      <c r="F274" s="32" t="s">
        <v>19</v>
      </c>
      <c r="G274" s="32">
        <v>520</v>
      </c>
      <c r="H274" s="32">
        <v>2</v>
      </c>
      <c r="I274" s="32">
        <v>5</v>
      </c>
      <c r="J274" s="32">
        <v>5.42</v>
      </c>
    </row>
  </sheetData>
  <hyperlinks>
    <hyperlink ref="A3" r:id="rId1" display="https://resultat.bagskytte.se/Event/Result?eventId=381&amp;sort=AverageArrows&amp;sortdir=ASC" xr:uid="{C4B3E37E-1CC6-4052-8A86-5EF30A7D616F}"/>
    <hyperlink ref="B4" r:id="rId2" display="https://resultat.bagskytte.se/Archer/Details/977205" xr:uid="{DE753530-4590-4579-AA78-35CA8C2AB19E}"/>
    <hyperlink ref="B5" r:id="rId3" display="https://resultat.bagskytte.se/Archer/Details/1548400" xr:uid="{27C08677-77BB-4ADA-B251-F7A4E899449E}"/>
    <hyperlink ref="B6" r:id="rId4" display="https://resultat.bagskytte.se/Archer/Details/597984" xr:uid="{9B2AF0A0-F76B-4EA1-BBE5-BE80910A809A}"/>
    <hyperlink ref="B7" r:id="rId5" display="https://resultat.bagskytte.se/Archer/Details/2779814" xr:uid="{7F10BF2E-5D53-4D64-A959-29C24F346C0C}"/>
    <hyperlink ref="B8" r:id="rId6" display="https://resultat.bagskytte.se/Archer/Details/988530" xr:uid="{B283938B-1361-4BA9-9166-56EB0A54C621}"/>
    <hyperlink ref="B9" r:id="rId7" display="https://resultat.bagskytte.se/Archer/Details/1067829" xr:uid="{7A368A4B-9780-42DB-BC41-07DDC086EB01}"/>
    <hyperlink ref="B10" r:id="rId8" display="https://resultat.bagskytte.se/Archer/Details/129940" xr:uid="{AE887C35-3C96-4568-8CC6-67203227F533}"/>
    <hyperlink ref="B11" r:id="rId9" display="https://resultat.bagskytte.se/Archer/Details/1093809" xr:uid="{66411923-2C44-47D9-9E2A-A8C96A365553}"/>
    <hyperlink ref="B12" r:id="rId10" display="https://resultat.bagskytte.se/Archer/Details/1587313" xr:uid="{E0ABC542-B123-4C61-9456-286112895D1B}"/>
    <hyperlink ref="B13" r:id="rId11" display="https://resultat.bagskytte.se/Archer/Details/4343122" xr:uid="{2FF7683C-F1AA-4758-A48C-9A135B3BF5D6}"/>
    <hyperlink ref="B14" r:id="rId12" display="https://resultat.bagskytte.se/Archer/Details/2922487" xr:uid="{6EC3418E-7D79-44B4-9DF3-0521BFE5D912}"/>
    <hyperlink ref="B15" r:id="rId13" display="https://resultat.bagskytte.se/Archer/Details/2120475" xr:uid="{DDD59456-B93E-4BFE-86EA-9A99F4A6BE61}"/>
    <hyperlink ref="B16" r:id="rId14" display="https://resultat.bagskytte.se/Archer/Details/127379" xr:uid="{CD0DE252-735A-412D-AD08-EF694BAA6499}"/>
    <hyperlink ref="B17" r:id="rId15" display="https://resultat.bagskytte.se/Archer/Details/2886834" xr:uid="{E7D9EE0D-BC54-467C-B039-5E43D5DDCBD0}"/>
    <hyperlink ref="B18" r:id="rId16" display="https://resultat.bagskytte.se/Archer/Details/4621949" xr:uid="{210F9465-35D3-42B9-89F5-4DB91F367427}"/>
    <hyperlink ref="B19" r:id="rId17" display="https://resultat.bagskytte.se/Archer/Details/2924520" xr:uid="{22D321FA-4FDB-41A0-B55E-6665F2AA9D3A}"/>
    <hyperlink ref="B20" r:id="rId18" display="https://resultat.bagskytte.se/Archer/Details/1872930" xr:uid="{BA6661CA-7F8E-4965-B96C-CF9E4528067E}"/>
    <hyperlink ref="B21" r:id="rId19" display="https://resultat.bagskytte.se/Archer/Details/1452457" xr:uid="{74267471-6540-481C-A836-CBC928074941}"/>
    <hyperlink ref="B22" r:id="rId20" display="https://resultat.bagskytte.se/Archer/Details/1584369" xr:uid="{6E196415-1951-45BF-A521-891BB8E282AA}"/>
    <hyperlink ref="B23" r:id="rId21" display="https://resultat.bagskytte.se/Archer/Details/3647990" xr:uid="{7FC6523B-4A25-4DB4-BE49-F7A5F1254ADF}"/>
    <hyperlink ref="B24" r:id="rId22" display="https://resultat.bagskytte.se/Archer/Details/2129986" xr:uid="{9B4F7062-581C-443D-9176-636719F6336B}"/>
    <hyperlink ref="B25" r:id="rId23" display="https://resultat.bagskytte.se/Archer/Details/2473641" xr:uid="{3606C9C3-E7A7-40C2-B66A-D5B61AB9AEA3}"/>
    <hyperlink ref="B26" r:id="rId24" display="https://resultat.bagskytte.se/Archer/Details/2947776" xr:uid="{65363999-9647-4A43-83EC-1E33F774A192}"/>
    <hyperlink ref="B27" r:id="rId25" display="https://resultat.bagskytte.se/Archer/Details/741172" xr:uid="{44C6C80D-E2EE-41B5-8BF4-94E310295DF2}"/>
    <hyperlink ref="B28" r:id="rId26" display="https://resultat.bagskytte.se/Archer/Details/129825" xr:uid="{B425750A-1906-46B3-AB74-5675AC6B4EC5}"/>
    <hyperlink ref="B29" r:id="rId27" display="https://resultat.bagskytte.se/Archer/Details/2929852" xr:uid="{D1B9DF52-4027-48D8-B00C-B8042865B236}"/>
    <hyperlink ref="B30" r:id="rId28" display="https://resultat.bagskytte.se/Archer/Details/3550376" xr:uid="{3BB5B57F-7443-43E1-8886-48C6BB9B42ED}"/>
    <hyperlink ref="B31" r:id="rId29" display="https://resultat.bagskytte.se/Archer/Details/4155921" xr:uid="{FD93F19D-CD0E-4329-ADE1-93010ABC0CF1}"/>
    <hyperlink ref="B32" r:id="rId30" display="https://resultat.bagskytte.se/Archer/Details/126965" xr:uid="{F341503A-72E8-46A6-9542-BBA68312F2D1}"/>
    <hyperlink ref="B33" r:id="rId31" display="https://resultat.bagskytte.se/Archer/Details/1861698" xr:uid="{DA3AB156-0C3C-4535-AFF6-4F0CE119222D}"/>
    <hyperlink ref="B34" r:id="rId32" display="https://resultat.bagskytte.se/Archer/Details/2367277" xr:uid="{6431BAAA-66E1-4A06-A092-463948AF43FC}"/>
    <hyperlink ref="B35" r:id="rId33" display="https://resultat.bagskytte.se/Archer/Details/130104" xr:uid="{E9045C40-1AFD-4F4F-A4F3-19FA4F78E036}"/>
    <hyperlink ref="B36" r:id="rId34" display="https://resultat.bagskytte.se/Archer/Details/130308" xr:uid="{D4C757E2-5BA7-4472-865B-DE5D27CA099B}"/>
    <hyperlink ref="B37" r:id="rId35" display="https://resultat.bagskytte.se/Archer/Details/326414" xr:uid="{4B527443-FEB8-44D3-A59F-8626840ED79A}"/>
    <hyperlink ref="B38" r:id="rId36" display="https://resultat.bagskytte.se/Archer/Details/1092779" xr:uid="{06B5FADB-0334-4C2C-8543-D5BC96422D31}"/>
    <hyperlink ref="B39" r:id="rId37" display="https://resultat.bagskytte.se/Archer/Details/395174" xr:uid="{B3156B88-648F-4033-A314-4C5116250DB4}"/>
    <hyperlink ref="B40" r:id="rId38" display="https://resultat.bagskytte.se/Archer/Details/3304085" xr:uid="{F9021D34-0032-45C8-8258-494CA2C4EFF5}"/>
    <hyperlink ref="B41" r:id="rId39" display="https://resultat.bagskytte.se/Archer/Details/976584" xr:uid="{8457D061-902A-4317-9008-83B41C508CD5}"/>
    <hyperlink ref="B42" r:id="rId40" display="https://resultat.bagskytte.se/Archer/Details/3732634" xr:uid="{29F92641-1E78-404A-8A4F-BCAAE4A8A915}"/>
    <hyperlink ref="B43" r:id="rId41" display="https://resultat.bagskytte.se/Archer/Details/3955864" xr:uid="{3DE7CF31-A123-41D4-A38B-1582944AA09E}"/>
    <hyperlink ref="B44" r:id="rId42" display="https://resultat.bagskytte.se/Archer/Details/130072" xr:uid="{61B97733-7B1C-452C-95D5-D43F7BBAFCB9}"/>
    <hyperlink ref="B45" r:id="rId43" display="https://resultat.bagskytte.se/Archer/Details/123120" xr:uid="{58B9FEA8-635C-471B-A577-00BEF4205598}"/>
    <hyperlink ref="B46" r:id="rId44" display="https://resultat.bagskytte.se/Archer/Details/1150370" xr:uid="{DBB04855-E56B-4CD9-A07D-759546A0DA15}"/>
    <hyperlink ref="B47" r:id="rId45" display="https://resultat.bagskytte.se/Archer/Details/932389" xr:uid="{5910149D-D931-43C4-B8E5-662A6405280C}"/>
    <hyperlink ref="B48" r:id="rId46" display="https://resultat.bagskytte.se/Archer/Details/2587950" xr:uid="{57F349B9-1E30-4102-8627-5FB5B3C16A0B}"/>
    <hyperlink ref="B49" r:id="rId47" display="https://resultat.bagskytte.se/Archer/Details/2480802" xr:uid="{702760F7-EE2B-4DA9-A394-40DE2346E37A}"/>
    <hyperlink ref="B50" r:id="rId48" display="https://resultat.bagskytte.se/Archer/Details/2823191" xr:uid="{9CE7B3FE-1E28-486F-A3EA-CB4A4BE0EA5F}"/>
    <hyperlink ref="B51" r:id="rId49" display="https://resultat.bagskytte.se/Archer/Details/1193470" xr:uid="{2712C4D1-B902-4D53-8B10-3E03216304D0}"/>
    <hyperlink ref="B52" r:id="rId50" display="https://resultat.bagskytte.se/Archer/Details/908449" xr:uid="{7BF8BB00-6079-4926-B285-51A35DBE869E}"/>
    <hyperlink ref="B53" r:id="rId51" display="https://resultat.bagskytte.se/Archer/Details/2547638" xr:uid="{8320ABB9-C4FB-403E-BE24-BDB2B942D635}"/>
    <hyperlink ref="B54" r:id="rId52" display="https://resultat.bagskytte.se/Archer/Details/3935131" xr:uid="{578586E8-BF77-4175-86F7-39367D47CF9D}"/>
    <hyperlink ref="B55" r:id="rId53" display="https://resultat.bagskytte.se/Archer/Details/559501" xr:uid="{295A8715-D0AC-4C05-B994-727EBA983F79}"/>
    <hyperlink ref="B56" r:id="rId54" display="https://resultat.bagskytte.se/Archer/Details/2151094" xr:uid="{622D960B-E460-4BD1-BECF-0DF8462CC572}"/>
    <hyperlink ref="B57" r:id="rId55" display="https://resultat.bagskytte.se/Archer/Details/2601473" xr:uid="{03385C7D-5C6D-48B7-8839-0127C2A578CF}"/>
    <hyperlink ref="B58" r:id="rId56" display="https://resultat.bagskytte.se/Archer/Details/1492274" xr:uid="{5E5E68CF-90F3-4A0E-8A4F-CED3C0FB9337}"/>
    <hyperlink ref="B59" r:id="rId57" display="https://resultat.bagskytte.se/Archer/Details/553346" xr:uid="{FC2DFB4D-A851-4A99-A8FD-124E4A270CCC}"/>
    <hyperlink ref="B60" r:id="rId58" display="https://resultat.bagskytte.se/Archer/Details/105624" xr:uid="{C2AA7291-6E2C-4D81-8A7A-39475C08DCBF}"/>
    <hyperlink ref="B61" r:id="rId59" display="https://resultat.bagskytte.se/Archer/Details/1564215" xr:uid="{5DED75B9-FBC5-4385-A404-1203E80F55EE}"/>
    <hyperlink ref="B62" r:id="rId60" display="https://resultat.bagskytte.se/Archer/Details/130005" xr:uid="{8EFF97D6-A6B2-4417-B81B-D95228ABFD64}"/>
    <hyperlink ref="B63" r:id="rId61" display="https://resultat.bagskytte.se/Archer/Details/2008499" xr:uid="{8720BA9F-0B66-412C-AEF2-3C9971007AEB}"/>
    <hyperlink ref="B64" r:id="rId62" display="https://resultat.bagskytte.se/Archer/Details/2473545" xr:uid="{27A8E5D3-A1E6-4DC6-A4BC-E71E1194089B}"/>
    <hyperlink ref="B65" r:id="rId63" display="https://resultat.bagskytte.se/Archer/Details/1749814" xr:uid="{60DCF7E7-EAE5-47CA-A8E6-BB7B88EB66CA}"/>
    <hyperlink ref="B66" r:id="rId64" display="https://resultat.bagskytte.se/Archer/Details/2541679" xr:uid="{62684D6C-70EF-4D9A-9128-F5EF4E89F712}"/>
    <hyperlink ref="B67" r:id="rId65" display="https://resultat.bagskytte.se/Archer/Details/429877" xr:uid="{7DB2F8B9-65D1-4D6B-A37E-D0076CA3426B}"/>
    <hyperlink ref="B68" r:id="rId66" display="https://resultat.bagskytte.se/Archer/Details/683308" xr:uid="{7336FD15-D060-4D58-B60A-EDB9EDBC4797}"/>
    <hyperlink ref="B69" r:id="rId67" display="https://resultat.bagskytte.se/Archer/Details/129952" xr:uid="{55534D62-AD20-488A-BA20-28C3B8F57612}"/>
    <hyperlink ref="B70" r:id="rId68" display="https://resultat.bagskytte.se/Archer/Details/1049706" xr:uid="{2AF39D08-36D5-4896-8C58-452D087B13CD}"/>
    <hyperlink ref="B71" r:id="rId69" display="https://resultat.bagskytte.se/Archer/Details/2574992" xr:uid="{392437FD-22AD-47E9-8D69-7963EA0CBA72}"/>
    <hyperlink ref="B72" r:id="rId70" display="https://resultat.bagskytte.se/Archer/Details/398446" xr:uid="{7BAFF306-B8CC-4DC3-A139-CBCD28162703}"/>
    <hyperlink ref="B73" r:id="rId71" display="https://resultat.bagskytte.se/Archer/Details/130298" xr:uid="{D9CBF09E-BEA9-4836-9F09-B03A06908898}"/>
    <hyperlink ref="B74" r:id="rId72" display="https://resultat.bagskytte.se/Archer/Details/1082741" xr:uid="{9583D475-5628-4EAD-A596-7C76FFAAAD4B}"/>
    <hyperlink ref="B75" r:id="rId73" display="https://resultat.bagskytte.se/Archer/Details/130003" xr:uid="{7B76A1A3-9B4E-424F-BDAF-248D2EA28716}"/>
    <hyperlink ref="B76" r:id="rId74" display="https://resultat.bagskytte.se/Archer/Details/2018829" xr:uid="{EEA620CB-A19A-4CCF-AF8D-0E4AD42536E8}"/>
    <hyperlink ref="B77" r:id="rId75" display="https://resultat.bagskytte.se/Archer/Details/129970" xr:uid="{6CB4590E-4A09-4A55-8254-CC3F2ED101BC}"/>
    <hyperlink ref="B78" r:id="rId76" display="https://resultat.bagskytte.se/Archer/Details/2125287" xr:uid="{2FFEBB91-06A2-4700-AC91-44219829BC95}"/>
    <hyperlink ref="B79" r:id="rId77" display="https://resultat.bagskytte.se/Archer/Details/129976" xr:uid="{ECD94495-69CF-41D9-B82F-989131491FD0}"/>
    <hyperlink ref="B80" r:id="rId78" display="https://resultat.bagskytte.se/Archer/Details/4068070" xr:uid="{32DF76D5-B9EB-4C1C-8D37-39A1879662F9}"/>
    <hyperlink ref="B82" r:id="rId79" display="https://resultat.bagskytte.se/Archer/Details/2708389" xr:uid="{C751DE87-7A0F-4082-9489-C178ACD9AEE0}"/>
    <hyperlink ref="B83" r:id="rId80" display="https://resultat.bagskytte.se/Archer/Details/3285397" xr:uid="{F86DEFEC-344A-4BCA-A952-1625D8766546}"/>
    <hyperlink ref="B84" r:id="rId81" display="https://resultat.bagskytte.se/Archer/Details/439321" xr:uid="{6EE59718-F3F6-46E0-8394-6C281D78A478}"/>
    <hyperlink ref="B85" r:id="rId82" display="https://resultat.bagskytte.se/Archer/Details/129925" xr:uid="{A40A31C4-BD92-458E-991B-0BE4CF299ED9}"/>
    <hyperlink ref="B86" r:id="rId83" display="https://resultat.bagskytte.se/Archer/Details/1020593" xr:uid="{72735FAE-F249-4AB7-BFD2-383A1CA82198}"/>
    <hyperlink ref="B87" r:id="rId84" display="https://resultat.bagskytte.se/Archer/Details/1839285" xr:uid="{9992D193-1C78-49CD-AD07-BD938304CE34}"/>
    <hyperlink ref="B88" r:id="rId85" display="https://resultat.bagskytte.se/Archer/Details/847658" xr:uid="{D9BF92B5-CD1E-4C16-B257-062AFF9FE092}"/>
    <hyperlink ref="B89" r:id="rId86" display="https://resultat.bagskytte.se/Archer/Details/1031356" xr:uid="{C609E6F1-5211-4BEE-9E8F-5BD96CD4081F}"/>
    <hyperlink ref="B90" r:id="rId87" display="https://resultat.bagskytte.se/Archer/Details/129553" xr:uid="{BEF925A5-2E64-4096-A9F1-3536A8152687}"/>
    <hyperlink ref="B91" r:id="rId88" display="https://resultat.bagskytte.se/Archer/Details/1572169" xr:uid="{A7905A29-1480-4538-AAAE-956A21796756}"/>
    <hyperlink ref="B92" r:id="rId89" display="https://resultat.bagskytte.se/Archer/Details/1044609" xr:uid="{700BE909-3FE8-4FC3-A66E-CDFA3AD446DB}"/>
    <hyperlink ref="B93" r:id="rId90" display="https://resultat.bagskytte.se/Archer/Details/129956" xr:uid="{CD5CC9E9-1F79-425F-899B-695D3200F208}"/>
    <hyperlink ref="B94" r:id="rId91" display="https://resultat.bagskytte.se/Archer/Details/975792" xr:uid="{CC57B086-4241-485E-A8A0-20197993A15E}"/>
    <hyperlink ref="B95" r:id="rId92" display="https://resultat.bagskytte.se/Archer/Details/2494804" xr:uid="{32A8F5AD-1B94-4C06-983B-FD5C430BA525}"/>
    <hyperlink ref="B96" r:id="rId93" display="https://resultat.bagskytte.se/Archer/Details/2772037" xr:uid="{A887D54F-11A1-487F-9D16-7716B62A5676}"/>
    <hyperlink ref="B97" r:id="rId94" display="https://resultat.bagskytte.se/Archer/Details/130427" xr:uid="{F776D1E2-390B-42EB-9AEF-80730E8B45B3}"/>
    <hyperlink ref="B98" r:id="rId95" display="https://resultat.bagskytte.se/Archer/Details/128463" xr:uid="{C4D647FA-1371-4A39-A611-D9CE97C4F000}"/>
    <hyperlink ref="B99" r:id="rId96" display="https://resultat.bagskytte.se/Archer/Details/130378" xr:uid="{563DF894-25E6-4181-82BC-78FE35AEBB94}"/>
    <hyperlink ref="B100" r:id="rId97" display="https://resultat.bagskytte.se/Archer/Details/750429" xr:uid="{2EC7DA42-462D-4A84-B82F-6E7857FA4737}"/>
    <hyperlink ref="B101" r:id="rId98" display="https://resultat.bagskytte.se/Archer/Details/1606252" xr:uid="{0B3FDEA8-76BD-42A9-AFA3-14A5F42A498B}"/>
    <hyperlink ref="B102" r:id="rId99" display="https://resultat.bagskytte.se/Archer/Details/1576410" xr:uid="{88509327-9CCC-4998-91F0-AFEB4674C409}"/>
    <hyperlink ref="B103" r:id="rId100" display="https://resultat.bagskytte.se/Archer/Details/1573239" xr:uid="{51588A36-F819-40E6-B777-A733E8D4FCBF}"/>
    <hyperlink ref="B104" r:id="rId101" display="https://resultat.bagskytte.se/Archer/Details/809551" xr:uid="{3129DDAE-BFBF-4D06-94AF-59E670F4D7C3}"/>
    <hyperlink ref="B105" r:id="rId102" display="https://resultat.bagskytte.se/Archer/Details/1574789" xr:uid="{2AE17A0B-D0FA-470A-B604-DA9AC289AF80}"/>
    <hyperlink ref="B106" r:id="rId103" display="https://resultat.bagskytte.se/Archer/Details/837574" xr:uid="{D6050175-4A71-4A78-B09A-70BE76D955EC}"/>
    <hyperlink ref="B107" r:id="rId104" display="https://resultat.bagskytte.se/Archer/Details/2289769" xr:uid="{88FD889D-4DC6-4E1B-A649-C830989456C4}"/>
    <hyperlink ref="B108" r:id="rId105" display="https://resultat.bagskytte.se/Archer/Details/1557046" xr:uid="{AB2C8A20-89EC-481E-945E-9743294DFA8C}"/>
    <hyperlink ref="B109" r:id="rId106" display="https://resultat.bagskytte.se/Archer/Details/464402" xr:uid="{8593CAC4-963F-4D71-B8D0-4AFEC966C030}"/>
    <hyperlink ref="B110" r:id="rId107" display="https://resultat.bagskytte.se/Archer/Details/4497384" xr:uid="{8D216B8A-41BA-4D77-B123-250DD0CFA250}"/>
    <hyperlink ref="B111" r:id="rId108" display="https://resultat.bagskytte.se/Archer/Details/699806" xr:uid="{534EA2FC-A326-4B59-AD3A-1CEB41458320}"/>
    <hyperlink ref="B112" r:id="rId109" display="https://resultat.bagskytte.se/Archer/Details/3270598" xr:uid="{871345E3-3265-48CD-BC20-53B099F3A05D}"/>
    <hyperlink ref="B113" r:id="rId110" display="https://resultat.bagskytte.se/Archer/Details/975778" xr:uid="{B726370D-FA85-4CC8-BFB2-D6F957255455}"/>
    <hyperlink ref="B114" r:id="rId111" display="https://resultat.bagskytte.se/Archer/Details/1719618" xr:uid="{C18BED4A-9F57-4047-9393-53E335DA8AE4}"/>
    <hyperlink ref="B115" r:id="rId112" display="https://resultat.bagskytte.se/Archer/Details/1576409" xr:uid="{6C6492F6-C374-41A9-94CF-9613F1E11A42}"/>
    <hyperlink ref="B116" r:id="rId113" display="https://resultat.bagskytte.se/Archer/Details/975775" xr:uid="{202FCF09-2671-476D-B0A9-61F2E9D71108}"/>
    <hyperlink ref="B117" r:id="rId114" display="https://resultat.bagskytte.se/Archer/Details/2239103" xr:uid="{FD7E5B89-FF2C-41E2-9B9B-81E34C76F55B}"/>
    <hyperlink ref="B118" r:id="rId115" display="https://resultat.bagskytte.se/Archer/Details/587882" xr:uid="{7970323F-E32D-4C6C-BE5E-DB82F34C1BA3}"/>
    <hyperlink ref="B119" r:id="rId116" display="https://resultat.bagskytte.se/Archer/Details/2951636" xr:uid="{610584B2-B2B0-4651-8EB2-58E9FAC8219C}"/>
    <hyperlink ref="B120" r:id="rId117" display="https://resultat.bagskytte.se/Archer/Details/1773267" xr:uid="{80045BB3-5E05-4311-9AB6-D8FC8AE503BB}"/>
    <hyperlink ref="B121" r:id="rId118" display="https://resultat.bagskytte.se/Archer/Details/1598343" xr:uid="{853329FF-3CAF-45C2-AC58-AE420AA864AF}"/>
    <hyperlink ref="B122" r:id="rId119" display="https://resultat.bagskytte.se/Archer/Details/964703" xr:uid="{1FF0599F-0F49-443E-9517-9BC3AAE5E94C}"/>
    <hyperlink ref="B123" r:id="rId120" display="https://resultat.bagskytte.se/Archer/Details/126813" xr:uid="{70E6C268-EEF7-40BC-BABD-EB7B50AB7885}"/>
    <hyperlink ref="B124" r:id="rId121" display="https://resultat.bagskytte.se/Archer/Details/2315176" xr:uid="{18D410C1-E4EC-4CED-A5D2-601749B3D0CD}"/>
    <hyperlink ref="B125" r:id="rId122" display="https://resultat.bagskytte.se/Archer/Details/129819" xr:uid="{8FD83C66-355A-4035-A5F7-41BE6A5DF5A6}"/>
    <hyperlink ref="B126" r:id="rId123" display="https://resultat.bagskytte.se/Archer/Details/1428640" xr:uid="{730A49B0-7FB5-4C06-BA3E-A3F2C0528EA8}"/>
    <hyperlink ref="B127" r:id="rId124" display="https://resultat.bagskytte.se/Archer/Details/3274836" xr:uid="{31E7EA79-8ADD-4A2F-93E0-542CB6D283EF}"/>
    <hyperlink ref="B128" r:id="rId125" display="https://resultat.bagskytte.se/Archer/Details/1228988" xr:uid="{FF6AE97C-1FD7-4A54-8D35-5FA591B15B83}"/>
    <hyperlink ref="B129" r:id="rId126" display="https://resultat.bagskytte.se/Archer/Details/2807823" xr:uid="{9C033597-C0EA-487E-A15A-379C169F259C}"/>
    <hyperlink ref="B130" r:id="rId127" display="https://resultat.bagskytte.se/Archer/Details/3541746" xr:uid="{65E58C82-AEFF-44C9-8881-0F04A86DDB35}"/>
    <hyperlink ref="B131" r:id="rId128" display="https://resultat.bagskytte.se/Archer/Details/853109" xr:uid="{252E8B7E-9116-4533-8314-60FE9B31D3A0}"/>
    <hyperlink ref="B132" r:id="rId129" display="https://resultat.bagskytte.se/Archer/Details/1601663" xr:uid="{641A0FB4-4064-42C3-8FE4-4DFA603F2A40}"/>
    <hyperlink ref="B133" r:id="rId130" display="https://resultat.bagskytte.se/Archer/Details/129781" xr:uid="{E395348B-DD09-4B7D-873F-AA2BDEBFA8FB}"/>
    <hyperlink ref="B134" r:id="rId131" display="https://resultat.bagskytte.se/Archer/Details/132794" xr:uid="{620BB7E5-F500-4F18-BFE4-10E477E266FC}"/>
    <hyperlink ref="B135" r:id="rId132" display="https://resultat.bagskytte.se/Archer/Details/679665" xr:uid="{66D7623C-3692-4075-910E-AABBD4BAD726}"/>
    <hyperlink ref="B136" r:id="rId133" display="https://resultat.bagskytte.se/Archer/Details/129695" xr:uid="{BA338BB7-5EB6-4BD2-A495-8D6620A8A737}"/>
    <hyperlink ref="B137" r:id="rId134" display="https://resultat.bagskytte.se/Archer/Details/1671175" xr:uid="{3667CB9B-EE2D-467C-ABBC-FC0CBEF4D65D}"/>
    <hyperlink ref="B138" r:id="rId135" display="https://resultat.bagskytte.se/Archer/Details/1601645" xr:uid="{39613FFA-1388-43EC-8C0D-8F3CFF8E7B2A}"/>
    <hyperlink ref="B139" r:id="rId136" display="https://resultat.bagskytte.se/Archer/Details/2981567" xr:uid="{1F277B9C-E92E-4943-B650-71B0088629F3}"/>
    <hyperlink ref="B140" r:id="rId137" display="https://resultat.bagskytte.se/Archer/Details/3908862" xr:uid="{7BA8CBC4-A800-49DD-B4CB-C68116D1A519}"/>
    <hyperlink ref="B141" r:id="rId138" display="https://resultat.bagskytte.se/Archer/Details/398562" xr:uid="{D3B1F1D9-A175-449E-8FC3-8AA9AB9E1B7F}"/>
    <hyperlink ref="B142" r:id="rId139" display="https://resultat.bagskytte.se/Archer/Details/584745" xr:uid="{200EA463-9B80-4618-9822-BF7D99907700}"/>
    <hyperlink ref="B143" r:id="rId140" display="https://resultat.bagskytte.se/Archer/Details/915315" xr:uid="{39357D6D-8D95-4207-8720-8F7988997A20}"/>
    <hyperlink ref="B144" r:id="rId141" display="https://resultat.bagskytte.se/Archer/Details/1206468" xr:uid="{E00A591F-D57B-41D5-9968-F51FB488E58A}"/>
    <hyperlink ref="B145" r:id="rId142" display="https://resultat.bagskytte.se/Archer/Details/4292926" xr:uid="{B72C1741-B474-457C-91DD-B44E6BF07E4D}"/>
    <hyperlink ref="B146" r:id="rId143" display="https://resultat.bagskytte.se/Archer/Details/1186155" xr:uid="{171EF2CA-8713-4485-9436-087612BA43EE}"/>
    <hyperlink ref="B147" r:id="rId144" display="https://resultat.bagskytte.se/Archer/Details/492227" xr:uid="{6E503D24-8C7C-4DED-8070-D2964EAC8ABD}"/>
    <hyperlink ref="B148" r:id="rId145" display="https://resultat.bagskytte.se/Archer/Details/1987950" xr:uid="{A60200F4-88CD-4365-87C7-DE0DA9B4791E}"/>
    <hyperlink ref="B149" r:id="rId146" display="https://resultat.bagskytte.se/Archer/Details/130789" xr:uid="{48D38653-CF0F-491E-93E3-F712B81265F5}"/>
    <hyperlink ref="B150" r:id="rId147" display="https://resultat.bagskytte.se/Archer/Details/127975" xr:uid="{5498F4B6-0EDE-4A88-B655-81FB414BAFA6}"/>
    <hyperlink ref="B151" r:id="rId148" display="https://resultat.bagskytte.se/Archer/Details/838826" xr:uid="{231F21D5-6216-4445-8B61-CB059C1C7238}"/>
    <hyperlink ref="B152" r:id="rId149" display="https://resultat.bagskytte.se/Archer/Details/129841" xr:uid="{DBE37464-52D1-4A9C-81AC-E5FCF62F869D}"/>
    <hyperlink ref="B153" r:id="rId150" display="https://resultat.bagskytte.se/Archer/Details/1597421" xr:uid="{1FE55AF9-88EB-420A-AAB0-9D18F5EF0126}"/>
    <hyperlink ref="B154" r:id="rId151" display="https://resultat.bagskytte.se/Archer/Details/128627" xr:uid="{1B4A7761-A007-4C5E-9118-4801BFD7A019}"/>
    <hyperlink ref="B155" r:id="rId152" display="https://resultat.bagskytte.se/Archer/Details/2176019" xr:uid="{7769161C-175F-48C6-8AA4-331E2A269ACD}"/>
    <hyperlink ref="B156" r:id="rId153" display="https://resultat.bagskytte.se/Archer/Details/130332" xr:uid="{12FD66D8-6C4C-40A0-99ED-7F8BDAE4D4EE}"/>
    <hyperlink ref="B157" r:id="rId154" display="https://resultat.bagskytte.se/Archer/Details/128244" xr:uid="{09F275CF-487B-4A6D-AB07-4080C81F7DFD}"/>
    <hyperlink ref="B158" r:id="rId155" display="https://resultat.bagskytte.se/Archer/Details/376227" xr:uid="{8382EFA9-EE80-4B0E-A093-49019E33359C}"/>
    <hyperlink ref="B159" r:id="rId156" display="https://resultat.bagskytte.se/Archer/Details/128613" xr:uid="{8CEA3A9D-7F15-4520-8A45-3671AB3E1104}"/>
    <hyperlink ref="B160" r:id="rId157" display="https://resultat.bagskytte.se/Archer/Details/578325" xr:uid="{BF05D2BA-C609-4938-83D2-2FD27B122DDE}"/>
    <hyperlink ref="B161" r:id="rId158" display="https://resultat.bagskytte.se/Archer/Details/1609342" xr:uid="{F1E4C66B-1C7F-49DC-B7EE-F333F31F815D}"/>
    <hyperlink ref="B162" r:id="rId159" display="https://resultat.bagskytte.se/Archer/Details/127167" xr:uid="{5B9D5612-01DC-4A2A-8EBC-B18ACE479B6F}"/>
    <hyperlink ref="B163" r:id="rId160" display="https://resultat.bagskytte.se/Archer/Details/1151574" xr:uid="{B3825BFE-D195-47AD-9BB5-F07FCEA88B24}"/>
    <hyperlink ref="B164" r:id="rId161" display="https://resultat.bagskytte.se/Archer/Details/418530" xr:uid="{C508B24B-73A6-43FC-8C7A-B41EDA08ABA5}"/>
    <hyperlink ref="B165" r:id="rId162" display="https://resultat.bagskytte.se/Archer/Details/4521049" xr:uid="{3EAFF1FA-C7B8-4A47-8499-2660E3C2734F}"/>
    <hyperlink ref="B166" r:id="rId163" display="https://resultat.bagskytte.se/Archer/Details/722518" xr:uid="{314312C3-6B31-4D0D-A114-8BA7389A424C}"/>
    <hyperlink ref="B167" r:id="rId164" display="https://resultat.bagskytte.se/Archer/Details/716128" xr:uid="{8ECD31FA-F050-41E9-A10B-D144763ED8C5}"/>
    <hyperlink ref="B169" r:id="rId165" display="https://resultat.bagskytte.se/Archer/Details/3036749" xr:uid="{CE0B8A49-872F-44AF-98D7-DB33AD3CEBAA}"/>
    <hyperlink ref="B170" r:id="rId166" display="https://resultat.bagskytte.se/Archer/Details/3940184" xr:uid="{690E178B-E33A-4391-A902-5755FF3D316E}"/>
    <hyperlink ref="B171" r:id="rId167" display="https://resultat.bagskytte.se/Archer/Details/10756" xr:uid="{A2A70023-2BF8-486B-B459-516AD66D8ADC}"/>
    <hyperlink ref="B172" r:id="rId168" display="https://resultat.bagskytte.se/Archer/Details/127014" xr:uid="{1C33385B-7242-43AF-AD0F-73DC02392F2C}"/>
    <hyperlink ref="B173" r:id="rId169" display="https://resultat.bagskytte.se/Archer/Details/127173" xr:uid="{27FEF86A-BF69-4C68-AAE5-B60C30A11A1D}"/>
    <hyperlink ref="B174" r:id="rId170" display="https://resultat.bagskytte.se/Archer/Details/3232785" xr:uid="{D8F626F7-09A7-4CAC-806D-315706C3A422}"/>
    <hyperlink ref="B175" r:id="rId171" display="https://resultat.bagskytte.se/Archer/Details/621983" xr:uid="{AD4E4C8C-B3A1-414D-A986-69647415FF50}"/>
    <hyperlink ref="B176" r:id="rId172" display="https://resultat.bagskytte.se/Archer/Details/2144566" xr:uid="{6EEF4B3D-5D35-4231-9A91-EA6B1291D6F8}"/>
    <hyperlink ref="B177" r:id="rId173" display="https://resultat.bagskytte.se/Archer/Details/719163" xr:uid="{ED21A05C-2826-42BC-9520-582725D8D201}"/>
    <hyperlink ref="B178" r:id="rId174" display="https://resultat.bagskytte.se/Archer/Details/4602903" xr:uid="{136726D3-EF3B-4312-BEE2-EE7620F1206A}"/>
    <hyperlink ref="B179" r:id="rId175" display="https://resultat.bagskytte.se/Archer/Details/2178531" xr:uid="{F98F2782-C073-4761-A885-CD944031F492}"/>
    <hyperlink ref="B180" r:id="rId176" display="https://resultat.bagskytte.se/Archer/Details/1729139" xr:uid="{94695010-19D3-42A3-8FD9-082082F2CC67}"/>
    <hyperlink ref="B181" r:id="rId177" display="https://resultat.bagskytte.se/Archer/Details/567141" xr:uid="{26B4D49B-7608-4F0A-8E0B-DC801E594435}"/>
    <hyperlink ref="B183" r:id="rId178" display="https://resultat.bagskytte.se/Archer/Details/2236705" xr:uid="{898C294A-B920-4BF8-879D-507EFCABC722}"/>
    <hyperlink ref="B184" r:id="rId179" display="https://resultat.bagskytte.se/Archer/Details/128287" xr:uid="{F7159C6A-09F9-456C-ACF6-A84A3F9EA125}"/>
    <hyperlink ref="B185" r:id="rId180" display="https://resultat.bagskytte.se/Archer/Details/846197" xr:uid="{66CC221B-5A6D-4308-A0F3-663BC8D1EBDA}"/>
    <hyperlink ref="B186" r:id="rId181" display="https://resultat.bagskytte.se/Archer/Details/2684164" xr:uid="{08A66155-5535-47FB-97FB-0332EA4D0C8F}"/>
    <hyperlink ref="B187" r:id="rId182" display="https://resultat.bagskytte.se/Archer/Details/4497377" xr:uid="{3E5D5293-E939-4E2F-A3A7-21DE15CE14D0}"/>
    <hyperlink ref="B188" r:id="rId183" display="https://resultat.bagskytte.se/Archer/Details/2004921" xr:uid="{F1B19ED5-88B7-4ABC-A997-DB1E20068E3A}"/>
    <hyperlink ref="B189" r:id="rId184" display="https://resultat.bagskytte.se/Archer/Details/2084356" xr:uid="{D4DC5F5D-4E7D-41A3-976B-28A8A284D77E}"/>
    <hyperlink ref="B190" r:id="rId185" display="https://resultat.bagskytte.se/Archer/Details/4112792" xr:uid="{43168AEE-0EAE-454C-A065-12E35074DFF9}"/>
    <hyperlink ref="B191" r:id="rId186" display="https://resultat.bagskytte.se/Archer/Details/3603245" xr:uid="{FD028B67-0322-43C1-927E-2B69AE910364}"/>
    <hyperlink ref="B192" r:id="rId187" display="https://resultat.bagskytte.se/Archer/Details/3554137" xr:uid="{0C47664A-5CC4-461D-B7D5-DDEE85CDA1C9}"/>
    <hyperlink ref="B193" r:id="rId188" display="https://resultat.bagskytte.se/Archer/Details/1591327" xr:uid="{FE5A0F40-8056-4847-B474-84B5ED3416EF}"/>
    <hyperlink ref="B194" r:id="rId189" display="https://resultat.bagskytte.se/Archer/Details/1574929" xr:uid="{713FC5C4-9946-4E6C-A2AA-C175510F0A5F}"/>
    <hyperlink ref="B196" r:id="rId190" display="https://resultat.bagskytte.se/Archer/Details/319890" xr:uid="{CFC66370-1835-4273-82CE-3EAFA24C2F34}"/>
    <hyperlink ref="B197" r:id="rId191" display="https://resultat.bagskytte.se/Archer/Details/538797" xr:uid="{55156CA4-15D9-4D13-A710-A1DEBF8D3BDB}"/>
    <hyperlink ref="B198" r:id="rId192" display="https://resultat.bagskytte.se/Archer/Details/6546" xr:uid="{D6B33167-D440-4705-AEFA-6C1F5EA413A5}"/>
    <hyperlink ref="B199" r:id="rId193" display="https://resultat.bagskytte.se/Archer/Details/130100" xr:uid="{E1630F23-C343-4F88-97FA-84D683367360}"/>
    <hyperlink ref="B200" r:id="rId194" display="https://resultat.bagskytte.se/Archer/Details/974872" xr:uid="{44D7F4B5-FAE1-482A-A548-0FA9712F0981}"/>
    <hyperlink ref="B201" r:id="rId195" display="https://resultat.bagskytte.se/Archer/Details/2295081" xr:uid="{D333F0D2-9917-41FB-92BA-3518941A36ED}"/>
    <hyperlink ref="B202" r:id="rId196" display="https://resultat.bagskytte.se/Archer/Details/127336" xr:uid="{6822ED87-A716-4E03-8897-E47B73F765DB}"/>
    <hyperlink ref="B203" r:id="rId197" display="https://resultat.bagskytte.se/Archer/Details/411104" xr:uid="{4B694156-5B25-4D03-A91C-727CEC167EAA}"/>
    <hyperlink ref="B204" r:id="rId198" display="https://resultat.bagskytte.se/Archer/Details/2639434" xr:uid="{72111DFA-D81B-439F-AFE5-A8D7652BA1B7}"/>
    <hyperlink ref="B205" r:id="rId199" display="https://resultat.bagskytte.se/Archer/Details/492801" xr:uid="{66C530C1-055D-49B4-ACC4-B7961413C2D6}"/>
    <hyperlink ref="B206" r:id="rId200" display="https://resultat.bagskytte.se/Archer/Details/740586" xr:uid="{A06A71E7-13CB-4138-86A9-FE78C04AF474}"/>
    <hyperlink ref="B207" r:id="rId201" display="https://resultat.bagskytte.se/Archer/Details/524343" xr:uid="{28B3519E-B55B-4E07-89E7-F8890B7637AD}"/>
    <hyperlink ref="B208" r:id="rId202" display="https://resultat.bagskytte.se/Archer/Details/899684" xr:uid="{7C1E8C07-426D-4B26-A795-9BFAD096FD8B}"/>
    <hyperlink ref="B209" r:id="rId203" display="https://resultat.bagskytte.se/Archer/Details/1599491" xr:uid="{4F745B88-EF96-4B4F-8279-43E85E9556F2}"/>
    <hyperlink ref="B211" r:id="rId204" display="https://resultat.bagskytte.se/Archer/Details/545310" xr:uid="{7FD23E5A-5E2E-478F-BDEE-17A08BDB9D2F}"/>
    <hyperlink ref="B212" r:id="rId205" display="https://resultat.bagskytte.se/Archer/Details/740583" xr:uid="{A9F66858-1768-4F86-8594-6F60E7C1FF93}"/>
    <hyperlink ref="B213" r:id="rId206" display="https://resultat.bagskytte.se/Archer/Details/129730" xr:uid="{550BAB09-79B6-4478-A182-5171AF4FF53B}"/>
    <hyperlink ref="B214" r:id="rId207" display="https://resultat.bagskytte.se/Archer/Details/130395" xr:uid="{439A7EEE-2B46-4ADD-B9DA-2B73807E1ADB}"/>
    <hyperlink ref="B215" r:id="rId208" display="https://resultat.bagskytte.se/Archer/Details/3203506" xr:uid="{0D0D3D54-666E-4021-9996-6041808031FE}"/>
    <hyperlink ref="B216" r:id="rId209" display="https://resultat.bagskytte.se/Archer/Details/846196" xr:uid="{B70FFD96-886D-4855-AF5E-3ACEE91B4752}"/>
    <hyperlink ref="B217" r:id="rId210" display="https://resultat.bagskytte.se/Archer/Details/128278" xr:uid="{A05BC677-AC51-460A-BAC1-26AAADEB655E}"/>
    <hyperlink ref="B218" r:id="rId211" display="https://resultat.bagskytte.se/Archer/Details/9299" xr:uid="{FB40A082-A516-42B7-8326-D80165EACDD0}"/>
    <hyperlink ref="B219" r:id="rId212" display="https://resultat.bagskytte.se/Archer/Details/572663" xr:uid="{8FD93364-5335-4827-B14E-14AD7A7FB571}"/>
    <hyperlink ref="B220" r:id="rId213" display="https://resultat.bagskytte.se/Archer/Details/1609194" xr:uid="{5E485405-EC8D-401A-B12F-1F7973A0428D}"/>
    <hyperlink ref="B221" r:id="rId214" display="https://resultat.bagskytte.se/Archer/Details/376286" xr:uid="{603E8AED-448F-4942-8357-A03E6B5295AF}"/>
    <hyperlink ref="B224" r:id="rId215" display="https://resultat.bagskytte.se/Archer/Details/2754551" xr:uid="{F105114F-579B-4DC2-82D1-C9BF5B50B5F7}"/>
    <hyperlink ref="B225" r:id="rId216" display="https://resultat.bagskytte.se/Archer/Details/128252" xr:uid="{7163A77F-D20C-420E-B142-86C285784E11}"/>
    <hyperlink ref="B226" r:id="rId217" display="https://resultat.bagskytte.se/Archer/Details/609858" xr:uid="{3639C593-BBD7-4D48-B4C0-F3C3FD3BB4B6}"/>
    <hyperlink ref="B227" r:id="rId218" display="https://resultat.bagskytte.se/Archer/Details/1767749" xr:uid="{E61E1800-2285-49E3-BFAA-304CAEB19378}"/>
    <hyperlink ref="B228" r:id="rId219" display="https://resultat.bagskytte.se/Archer/Details/128257" xr:uid="{3C3E84E2-6571-4F97-9EA0-5BBBF4525468}"/>
    <hyperlink ref="B229" r:id="rId220" display="https://resultat.bagskytte.se/Archer/Details/506837" xr:uid="{2670CA9A-477F-4BA7-A5A3-B460B38F5E27}"/>
    <hyperlink ref="B230" r:id="rId221" display="https://resultat.bagskytte.se/Archer/Details/1930047" xr:uid="{52035958-D866-4DC0-AA8C-60EA98DD1EC5}"/>
    <hyperlink ref="B231" r:id="rId222" display="https://resultat.bagskytte.se/Archer/Details/238015" xr:uid="{61C6A843-86BB-441C-89DC-800AECFF8935}"/>
    <hyperlink ref="B232" r:id="rId223" display="https://resultat.bagskytte.se/Archer/Details/1598233" xr:uid="{9DE1258F-9983-4B5D-889B-33E626460B2E}"/>
    <hyperlink ref="B233" r:id="rId224" display="https://resultat.bagskytte.se/Archer/Details/485090" xr:uid="{27AD2B09-F7F5-4F72-B1AA-E38B724A4258}"/>
    <hyperlink ref="B234" r:id="rId225" display="https://resultat.bagskytte.se/Archer/Details/527815" xr:uid="{B003D27C-A0DF-46CE-B1CC-B72D142CA8AF}"/>
    <hyperlink ref="B235" r:id="rId226" display="https://resultat.bagskytte.se/Archer/Details/466186" xr:uid="{9A67BA6C-A315-4FAA-87A9-04C9406908DA}"/>
    <hyperlink ref="B236" r:id="rId227" display="https://resultat.bagskytte.se/Archer/Details/4501391" xr:uid="{0AFEFEC7-3E6C-4FCD-97E1-6985473EE838}"/>
    <hyperlink ref="B237" r:id="rId228" display="https://resultat.bagskytte.se/Archer/Details/3649354" xr:uid="{F5D5715C-4C90-447C-9001-1D888AFD58F2}"/>
    <hyperlink ref="B238" r:id="rId229" display="https://resultat.bagskytte.se/Archer/Details/4157142" xr:uid="{B07A79A9-AD7A-44B1-AF59-F0DF42DAF893}"/>
    <hyperlink ref="B239" r:id="rId230" display="https://resultat.bagskytte.se/Archer/Details/4266134" xr:uid="{B7CBC0EC-3ADA-4631-8015-52C3ADA0CB09}"/>
    <hyperlink ref="B240" r:id="rId231" display="https://resultat.bagskytte.se/Archer/Details/2212579" xr:uid="{2E1DB564-433B-45FF-A4B0-E307F724BC11}"/>
    <hyperlink ref="B241" r:id="rId232" display="https://resultat.bagskytte.se/Archer/Details/130065" xr:uid="{0D652E9D-444C-4F2A-9D62-279DB263840A}"/>
    <hyperlink ref="B242" r:id="rId233" display="https://resultat.bagskytte.se/Archer/Details/127577" xr:uid="{8C2EA0E2-AE6B-41D9-9FFE-67AB743DA0D8}"/>
    <hyperlink ref="B243" r:id="rId234" display="https://resultat.bagskytte.se/Archer/Details/4766621" xr:uid="{1FC08BA3-5068-4494-9A66-38BD4CD57CD1}"/>
    <hyperlink ref="B245" r:id="rId235" display="https://resultat.bagskytte.se/Archer/Details/743455" xr:uid="{F21747AF-4DDB-4385-BCEE-B15E1E307043}"/>
    <hyperlink ref="B246" r:id="rId236" display="https://resultat.bagskytte.se/Archer/Details/1138620" xr:uid="{7F667FFC-A0D6-494D-8D92-38DBF6A4A9BC}"/>
    <hyperlink ref="B247" r:id="rId237" display="https://resultat.bagskytte.se/Archer/Details/130120" xr:uid="{BDDE7770-F809-48E8-9B5D-89E8ADC52740}"/>
    <hyperlink ref="B248" r:id="rId238" display="https://resultat.bagskytte.se/Archer/Details/3039371" xr:uid="{47E3D921-D49B-48E4-B33F-A4F9A19ACDDD}"/>
    <hyperlink ref="B249" r:id="rId239" display="https://resultat.bagskytte.se/Archer/Details/128664" xr:uid="{C6DA35DA-A654-4CAA-9139-3836FAA9F098}"/>
    <hyperlink ref="B250" r:id="rId240" display="https://resultat.bagskytte.se/Archer/Details/1211173" xr:uid="{3DF5DCE0-66B1-4AAF-BB45-7F26E0838A0E}"/>
    <hyperlink ref="B251" r:id="rId241" display="https://resultat.bagskytte.se/Archer/Details/711886" xr:uid="{3B629CF5-7CCE-4A2F-9EDA-F90054E59A2D}"/>
    <hyperlink ref="B252" r:id="rId242" display="https://resultat.bagskytte.se/Archer/Details/1470780" xr:uid="{581E420B-343D-4867-9EDE-0BE3C68FD985}"/>
    <hyperlink ref="B253" r:id="rId243" display="https://resultat.bagskytte.se/Archer/Details/130445" xr:uid="{2965CF53-4558-4048-A697-0258C0C98168}"/>
    <hyperlink ref="B254" r:id="rId244" display="https://resultat.bagskytte.se/Archer/Details/3288834" xr:uid="{CA3589EE-7F57-4B44-B12C-018B92FB97EB}"/>
    <hyperlink ref="B255" r:id="rId245" display="https://resultat.bagskytte.se/Archer/Details/1831456" xr:uid="{9EE5351C-5167-41CA-B0A1-BE51090EF1DA}"/>
    <hyperlink ref="B256" r:id="rId246" display="https://resultat.bagskytte.se/Archer/Details/129456" xr:uid="{821F543D-94A3-43FE-9E79-1B86C71E40EC}"/>
    <hyperlink ref="B257" r:id="rId247" display="https://resultat.bagskytte.se/Archer/Details/153260" xr:uid="{3219FDF4-A849-4229-83F0-2CB3DEDF9627}"/>
    <hyperlink ref="B258" r:id="rId248" display="https://resultat.bagskytte.se/Archer/Details/337809" xr:uid="{5E2063A4-CACB-442C-9D8B-AD32B643A973}"/>
    <hyperlink ref="B259" r:id="rId249" display="https://resultat.bagskytte.se/Archer/Details/1442736" xr:uid="{B4A3B38B-83E2-4627-A76F-49A8330ED70E}"/>
    <hyperlink ref="B260" r:id="rId250" display="https://resultat.bagskytte.se/Archer/Details/126810" xr:uid="{8565F821-F89B-41F5-9D4E-2B68748A7D1C}"/>
    <hyperlink ref="B261" r:id="rId251" display="https://resultat.bagskytte.se/Archer/Details/398450" xr:uid="{E0914417-D8D4-4B97-A1F9-E10187C9E2B4}"/>
    <hyperlink ref="B262" r:id="rId252" display="https://resultat.bagskytte.se/Archer/Details/126817" xr:uid="{3D132349-7F91-49A6-9A48-096AAD3519D0}"/>
    <hyperlink ref="B263" r:id="rId253" display="https://resultat.bagskytte.se/Archer/Details/1711000" xr:uid="{BFAA3E62-05E6-4FC6-BCA2-A45E1974CE9D}"/>
    <hyperlink ref="B265" r:id="rId254" display="https://resultat.bagskytte.se/Archer/Details/130776" xr:uid="{23BE0E7C-99FF-40AD-B193-BECEA7FD6D23}"/>
    <hyperlink ref="B266" r:id="rId255" display="https://resultat.bagskytte.se/Archer/Details/2981565" xr:uid="{EF110556-58DE-4B17-BA9A-780DA877B84B}"/>
    <hyperlink ref="B267" r:id="rId256" display="https://resultat.bagskytte.se/Archer/Details/870775" xr:uid="{AA94EE67-30C3-41F2-B10E-4034CB05D46E}"/>
    <hyperlink ref="B268" r:id="rId257" display="https://resultat.bagskytte.se/Archer/Details/1615729" xr:uid="{C4C3E489-34CC-4406-99E0-81C95F98C6A9}"/>
    <hyperlink ref="B269" r:id="rId258" display="https://resultat.bagskytte.se/Archer/Details/2176009" xr:uid="{4D3F3C77-95CF-4CC1-8767-3260557B6B1C}"/>
    <hyperlink ref="B270" r:id="rId259" display="https://resultat.bagskytte.se/Archer/Details/1073575" xr:uid="{E946FB47-474E-4F68-BEB8-2AE95459EBB3}"/>
    <hyperlink ref="B271" r:id="rId260" display="https://resultat.bagskytte.se/Archer/Details/130006" xr:uid="{80A3E11A-866E-4CAD-AB17-9C529FB72C33}"/>
    <hyperlink ref="B272" r:id="rId261" display="https://resultat.bagskytte.se/Archer/Details/398526" xr:uid="{15B99573-D9E2-4E75-9B79-66008D2FC5C9}"/>
    <hyperlink ref="B273" r:id="rId262" display="https://resultat.bagskytte.se/Archer/Details/1600349" xr:uid="{7AD51623-24C1-4B43-B0BA-36F90F3B3646}"/>
    <hyperlink ref="B274" r:id="rId263" display="https://resultat.bagskytte.se/Archer/Details/339106" xr:uid="{8E40A856-CB9B-4993-8FC7-B2E54D094E9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1"/>
  <sheetViews>
    <sheetView topLeftCell="A25" zoomScaleNormal="100" workbookViewId="0">
      <selection activeCell="L16" sqref="L16"/>
    </sheetView>
  </sheetViews>
  <sheetFormatPr defaultRowHeight="15" x14ac:dyDescent="0.25"/>
  <cols>
    <col min="1" max="1" width="3" bestFit="1" customWidth="1"/>
    <col min="2" max="2" width="24.140625" bestFit="1" customWidth="1"/>
    <col min="3" max="3" width="32.7109375" bestFit="1" customWidth="1"/>
    <col min="4" max="4" width="2.28515625" bestFit="1" customWidth="1"/>
    <col min="5" max="5" width="3.5703125" bestFit="1" customWidth="1"/>
    <col min="6" max="6" width="12.5703125" bestFit="1" customWidth="1"/>
    <col min="7" max="7" width="4.140625" bestFit="1" customWidth="1"/>
    <col min="8" max="9" width="3.140625" bestFit="1" customWidth="1"/>
    <col min="10" max="10" width="4.7109375" bestFit="1" customWidth="1"/>
  </cols>
  <sheetData>
    <row r="1" spans="1:10" ht="22.5" x14ac:dyDescent="0.25">
      <c r="A1" s="2"/>
    </row>
    <row r="2" spans="1:10" ht="16.5" x14ac:dyDescent="0.25">
      <c r="A2" s="1"/>
    </row>
    <row r="3" spans="1:10" x14ac:dyDescent="0.25">
      <c r="A3" s="3">
        <v>1</v>
      </c>
      <c r="B3" s="4" t="s">
        <v>75</v>
      </c>
      <c r="C3" s="3" t="s">
        <v>38</v>
      </c>
      <c r="D3" s="3" t="s">
        <v>17</v>
      </c>
      <c r="E3" s="3" t="s">
        <v>74</v>
      </c>
      <c r="F3" s="3" t="s">
        <v>19</v>
      </c>
      <c r="G3" s="3">
        <v>423</v>
      </c>
      <c r="H3" s="3">
        <v>7</v>
      </c>
      <c r="I3" s="3">
        <v>15</v>
      </c>
      <c r="J3" s="3">
        <v>8.81</v>
      </c>
    </row>
    <row r="4" spans="1:10" x14ac:dyDescent="0.25">
      <c r="A4" s="3">
        <v>2</v>
      </c>
      <c r="B4" s="4" t="s">
        <v>76</v>
      </c>
      <c r="C4" s="3" t="s">
        <v>43</v>
      </c>
      <c r="D4" s="3" t="s">
        <v>17</v>
      </c>
      <c r="E4" s="3" t="s">
        <v>74</v>
      </c>
      <c r="F4" s="3" t="s">
        <v>19</v>
      </c>
      <c r="G4" s="3">
        <v>311</v>
      </c>
      <c r="H4" s="3">
        <v>1</v>
      </c>
      <c r="I4" s="3">
        <v>5</v>
      </c>
      <c r="J4" s="3">
        <v>6.48</v>
      </c>
    </row>
    <row r="5" spans="1:10" x14ac:dyDescent="0.25">
      <c r="A5" s="3">
        <v>3</v>
      </c>
      <c r="B5" s="4" t="s">
        <v>77</v>
      </c>
      <c r="C5" s="3" t="s">
        <v>16</v>
      </c>
      <c r="D5" s="3" t="s">
        <v>17</v>
      </c>
      <c r="E5" s="3" t="s">
        <v>74</v>
      </c>
      <c r="F5" s="3" t="s">
        <v>19</v>
      </c>
      <c r="G5" s="3">
        <v>301</v>
      </c>
      <c r="H5" s="3">
        <v>1</v>
      </c>
      <c r="I5" s="3">
        <v>10</v>
      </c>
      <c r="J5" s="3">
        <v>6.27</v>
      </c>
    </row>
    <row r="6" spans="1:10" x14ac:dyDescent="0.25">
      <c r="A6" s="3">
        <v>4</v>
      </c>
      <c r="B6" s="4" t="s">
        <v>78</v>
      </c>
      <c r="C6" s="3" t="s">
        <v>38</v>
      </c>
      <c r="D6" s="3" t="s">
        <v>17</v>
      </c>
      <c r="E6" s="3" t="s">
        <v>74</v>
      </c>
      <c r="F6" s="3" t="s">
        <v>19</v>
      </c>
      <c r="G6" s="3">
        <v>278</v>
      </c>
      <c r="H6" s="3">
        <v>0</v>
      </c>
      <c r="I6" s="3">
        <v>6</v>
      </c>
      <c r="J6" s="3">
        <v>5.79</v>
      </c>
    </row>
    <row r="7" spans="1:10" x14ac:dyDescent="0.25">
      <c r="A7" s="3">
        <v>5</v>
      </c>
      <c r="B7" s="3" t="s">
        <v>335</v>
      </c>
      <c r="C7" s="3" t="s">
        <v>73</v>
      </c>
      <c r="D7" s="3" t="s">
        <v>17</v>
      </c>
      <c r="E7" s="3" t="s">
        <v>74</v>
      </c>
      <c r="F7" s="3" t="s">
        <v>19</v>
      </c>
      <c r="G7" s="3">
        <v>272</v>
      </c>
      <c r="H7" s="3">
        <v>2</v>
      </c>
      <c r="I7" s="3">
        <v>3</v>
      </c>
      <c r="J7" s="3">
        <v>5.67</v>
      </c>
    </row>
    <row r="8" spans="1:10" x14ac:dyDescent="0.25">
      <c r="A8" s="3">
        <v>6</v>
      </c>
      <c r="B8" s="4" t="s">
        <v>79</v>
      </c>
      <c r="C8" s="3" t="s">
        <v>39</v>
      </c>
      <c r="D8" s="3" t="s">
        <v>17</v>
      </c>
      <c r="E8" s="3" t="s">
        <v>74</v>
      </c>
      <c r="F8" s="3" t="s">
        <v>19</v>
      </c>
      <c r="G8" s="3">
        <v>212</v>
      </c>
      <c r="H8" s="3">
        <v>0</v>
      </c>
      <c r="I8" s="3">
        <v>4</v>
      </c>
      <c r="J8" s="3">
        <v>4.42</v>
      </c>
    </row>
    <row r="9" spans="1:10" x14ac:dyDescent="0.25">
      <c r="A9" s="3">
        <v>1</v>
      </c>
      <c r="B9" s="4" t="s">
        <v>80</v>
      </c>
      <c r="C9" s="3" t="s">
        <v>16</v>
      </c>
      <c r="D9" s="3" t="s">
        <v>17</v>
      </c>
      <c r="E9" s="3" t="s">
        <v>81</v>
      </c>
      <c r="F9" s="3" t="s">
        <v>19</v>
      </c>
      <c r="G9" s="3">
        <v>403</v>
      </c>
      <c r="H9" s="3">
        <v>7</v>
      </c>
      <c r="I9" s="3">
        <v>12</v>
      </c>
      <c r="J9" s="3">
        <v>8.4</v>
      </c>
    </row>
    <row r="10" spans="1:10" x14ac:dyDescent="0.25">
      <c r="A10" s="3">
        <v>2</v>
      </c>
      <c r="B10" s="4" t="s">
        <v>83</v>
      </c>
      <c r="C10" s="3" t="s">
        <v>25</v>
      </c>
      <c r="D10" s="3" t="s">
        <v>17</v>
      </c>
      <c r="E10" s="3" t="s">
        <v>81</v>
      </c>
      <c r="F10" s="3" t="s">
        <v>19</v>
      </c>
      <c r="G10" s="3">
        <v>362</v>
      </c>
      <c r="H10" s="3">
        <v>7</v>
      </c>
      <c r="I10" s="3">
        <v>11</v>
      </c>
      <c r="J10" s="3">
        <v>7.54</v>
      </c>
    </row>
    <row r="11" spans="1:10" x14ac:dyDescent="0.25">
      <c r="A11" s="3">
        <v>3</v>
      </c>
      <c r="B11" s="4" t="s">
        <v>84</v>
      </c>
      <c r="C11" s="3" t="s">
        <v>59</v>
      </c>
      <c r="D11" s="3" t="s">
        <v>17</v>
      </c>
      <c r="E11" s="3" t="s">
        <v>81</v>
      </c>
      <c r="F11" s="3" t="s">
        <v>19</v>
      </c>
      <c r="G11" s="3">
        <v>356</v>
      </c>
      <c r="H11" s="3">
        <v>1</v>
      </c>
      <c r="I11" s="3">
        <v>8</v>
      </c>
      <c r="J11" s="3">
        <v>7.42</v>
      </c>
    </row>
    <row r="12" spans="1:10" x14ac:dyDescent="0.25">
      <c r="A12" s="3">
        <v>4</v>
      </c>
      <c r="B12" s="4" t="s">
        <v>85</v>
      </c>
      <c r="C12" s="3" t="s">
        <v>38</v>
      </c>
      <c r="D12" s="3" t="s">
        <v>17</v>
      </c>
      <c r="E12" s="3" t="s">
        <v>81</v>
      </c>
      <c r="F12" s="3" t="s">
        <v>19</v>
      </c>
      <c r="G12" s="3">
        <v>306</v>
      </c>
      <c r="H12" s="3">
        <v>2</v>
      </c>
      <c r="I12" s="3">
        <v>5</v>
      </c>
      <c r="J12" s="3">
        <v>6.38</v>
      </c>
    </row>
    <row r="13" spans="1:10" x14ac:dyDescent="0.25">
      <c r="A13" s="3">
        <v>5</v>
      </c>
      <c r="B13" s="4" t="s">
        <v>336</v>
      </c>
      <c r="C13" s="3" t="s">
        <v>337</v>
      </c>
      <c r="D13" s="3" t="s">
        <v>17</v>
      </c>
      <c r="E13" s="3" t="s">
        <v>81</v>
      </c>
      <c r="F13" s="3" t="s">
        <v>19</v>
      </c>
      <c r="G13" s="3">
        <v>278</v>
      </c>
      <c r="H13" s="3">
        <v>1</v>
      </c>
      <c r="I13" s="3">
        <v>7</v>
      </c>
      <c r="J13" s="3">
        <v>5.79</v>
      </c>
    </row>
    <row r="14" spans="1:10" x14ac:dyDescent="0.25">
      <c r="A14" s="3">
        <v>6</v>
      </c>
      <c r="B14" s="4" t="s">
        <v>86</v>
      </c>
      <c r="C14" s="3" t="s">
        <v>61</v>
      </c>
      <c r="D14" s="3" t="s">
        <v>17</v>
      </c>
      <c r="E14" s="3" t="s">
        <v>81</v>
      </c>
      <c r="F14" s="3" t="s">
        <v>19</v>
      </c>
      <c r="G14" s="3">
        <v>269</v>
      </c>
      <c r="H14" s="3">
        <v>0</v>
      </c>
      <c r="I14" s="3">
        <v>7</v>
      </c>
      <c r="J14" s="3">
        <v>5.6</v>
      </c>
    </row>
    <row r="15" spans="1:10" x14ac:dyDescent="0.25">
      <c r="A15" s="3">
        <v>1</v>
      </c>
      <c r="B15" s="4" t="s">
        <v>87</v>
      </c>
      <c r="C15" s="3" t="s">
        <v>38</v>
      </c>
      <c r="D15" s="3" t="s">
        <v>17</v>
      </c>
      <c r="E15" s="3" t="s">
        <v>88</v>
      </c>
      <c r="F15" s="3" t="s">
        <v>19</v>
      </c>
      <c r="G15" s="3">
        <v>366</v>
      </c>
      <c r="H15" s="3">
        <v>6</v>
      </c>
      <c r="I15" s="3">
        <v>11</v>
      </c>
      <c r="J15" s="3">
        <v>7.62</v>
      </c>
    </row>
    <row r="16" spans="1:10" x14ac:dyDescent="0.25">
      <c r="A16" s="3">
        <v>2</v>
      </c>
      <c r="B16" s="4" t="s">
        <v>90</v>
      </c>
      <c r="C16" s="3" t="s">
        <v>22</v>
      </c>
      <c r="D16" s="3" t="s">
        <v>17</v>
      </c>
      <c r="E16" s="3" t="s">
        <v>88</v>
      </c>
      <c r="F16" s="3" t="s">
        <v>19</v>
      </c>
      <c r="G16" s="3">
        <v>354</v>
      </c>
      <c r="H16" s="3">
        <v>4</v>
      </c>
      <c r="I16" s="3">
        <v>7</v>
      </c>
      <c r="J16" s="3">
        <v>7.38</v>
      </c>
    </row>
    <row r="17" spans="1:10" x14ac:dyDescent="0.25">
      <c r="A17" s="3">
        <v>3</v>
      </c>
      <c r="B17" s="4" t="s">
        <v>89</v>
      </c>
      <c r="C17" s="3" t="s">
        <v>54</v>
      </c>
      <c r="D17" s="3" t="s">
        <v>17</v>
      </c>
      <c r="E17" s="3" t="s">
        <v>88</v>
      </c>
      <c r="F17" s="3" t="s">
        <v>19</v>
      </c>
      <c r="G17" s="3">
        <v>326</v>
      </c>
      <c r="H17" s="3">
        <v>1</v>
      </c>
      <c r="I17" s="3">
        <v>8</v>
      </c>
      <c r="J17" s="3">
        <v>6.79</v>
      </c>
    </row>
    <row r="18" spans="1:10" x14ac:dyDescent="0.25">
      <c r="A18" s="3">
        <v>4</v>
      </c>
      <c r="B18" s="4" t="s">
        <v>91</v>
      </c>
      <c r="C18" s="3" t="s">
        <v>30</v>
      </c>
      <c r="D18" s="3" t="s">
        <v>17</v>
      </c>
      <c r="E18" s="3" t="s">
        <v>88</v>
      </c>
      <c r="F18" s="3" t="s">
        <v>19</v>
      </c>
      <c r="G18" s="3">
        <v>212</v>
      </c>
      <c r="H18" s="3">
        <v>2</v>
      </c>
      <c r="I18" s="3">
        <v>2</v>
      </c>
      <c r="J18" s="3">
        <v>4.42</v>
      </c>
    </row>
    <row r="19" spans="1:10" x14ac:dyDescent="0.25">
      <c r="A19" s="3">
        <v>1</v>
      </c>
      <c r="B19" s="4" t="s">
        <v>92</v>
      </c>
      <c r="C19" s="3" t="s">
        <v>57</v>
      </c>
      <c r="D19" s="3" t="s">
        <v>17</v>
      </c>
      <c r="E19" s="3" t="s">
        <v>93</v>
      </c>
      <c r="F19" s="3" t="s">
        <v>19</v>
      </c>
      <c r="G19" s="3">
        <v>417</v>
      </c>
      <c r="H19" s="3">
        <v>5</v>
      </c>
      <c r="I19" s="3">
        <v>18</v>
      </c>
      <c r="J19" s="3">
        <v>8.69</v>
      </c>
    </row>
    <row r="20" spans="1:10" x14ac:dyDescent="0.25">
      <c r="A20" s="3">
        <v>2</v>
      </c>
      <c r="B20" s="4" t="s">
        <v>94</v>
      </c>
      <c r="C20" s="3" t="s">
        <v>59</v>
      </c>
      <c r="D20" s="3" t="s">
        <v>17</v>
      </c>
      <c r="E20" s="3" t="s">
        <v>93</v>
      </c>
      <c r="F20" s="3" t="s">
        <v>19</v>
      </c>
      <c r="G20" s="3">
        <v>394</v>
      </c>
      <c r="H20" s="3">
        <v>6</v>
      </c>
      <c r="I20" s="3">
        <v>15</v>
      </c>
      <c r="J20" s="3">
        <v>8.2100000000000009</v>
      </c>
    </row>
    <row r="21" spans="1:10" x14ac:dyDescent="0.25">
      <c r="A21" s="3">
        <v>3</v>
      </c>
      <c r="B21" s="4" t="s">
        <v>98</v>
      </c>
      <c r="C21" s="3" t="s">
        <v>37</v>
      </c>
      <c r="D21" s="3" t="s">
        <v>17</v>
      </c>
      <c r="E21" s="3" t="s">
        <v>93</v>
      </c>
      <c r="F21" s="3" t="s">
        <v>19</v>
      </c>
      <c r="G21" s="3">
        <v>363</v>
      </c>
      <c r="H21" s="3">
        <v>6</v>
      </c>
      <c r="I21" s="3">
        <v>7</v>
      </c>
      <c r="J21" s="3">
        <v>7.56</v>
      </c>
    </row>
    <row r="22" spans="1:10" x14ac:dyDescent="0.25">
      <c r="A22" s="3">
        <v>4</v>
      </c>
      <c r="B22" s="4" t="s">
        <v>95</v>
      </c>
      <c r="C22" s="3" t="s">
        <v>96</v>
      </c>
      <c r="D22" s="3" t="s">
        <v>17</v>
      </c>
      <c r="E22" s="3" t="s">
        <v>93</v>
      </c>
      <c r="F22" s="3" t="s">
        <v>19</v>
      </c>
      <c r="G22" s="3">
        <v>353</v>
      </c>
      <c r="H22" s="3">
        <v>4</v>
      </c>
      <c r="I22" s="3">
        <v>4</v>
      </c>
      <c r="J22" s="3">
        <v>7.35</v>
      </c>
    </row>
    <row r="23" spans="1:10" x14ac:dyDescent="0.25">
      <c r="A23" s="3">
        <v>5</v>
      </c>
      <c r="B23" s="4" t="s">
        <v>97</v>
      </c>
      <c r="C23" s="3" t="s">
        <v>38</v>
      </c>
      <c r="D23" s="3" t="s">
        <v>17</v>
      </c>
      <c r="E23" s="3" t="s">
        <v>93</v>
      </c>
      <c r="F23" s="3" t="s">
        <v>19</v>
      </c>
      <c r="G23" s="3">
        <v>322</v>
      </c>
      <c r="H23" s="3">
        <v>3</v>
      </c>
      <c r="I23" s="3">
        <v>5</v>
      </c>
      <c r="J23" s="3">
        <v>6.71</v>
      </c>
    </row>
    <row r="24" spans="1:10" x14ac:dyDescent="0.25">
      <c r="A24" s="3">
        <v>6</v>
      </c>
      <c r="B24" s="4" t="s">
        <v>100</v>
      </c>
      <c r="C24" s="3" t="s">
        <v>52</v>
      </c>
      <c r="D24" s="3" t="s">
        <v>17</v>
      </c>
      <c r="E24" s="3" t="s">
        <v>93</v>
      </c>
      <c r="F24" s="3" t="s">
        <v>19</v>
      </c>
      <c r="G24" s="3">
        <v>309</v>
      </c>
      <c r="H24" s="3">
        <v>2</v>
      </c>
      <c r="I24" s="3">
        <v>4</v>
      </c>
      <c r="J24" s="3">
        <v>6.44</v>
      </c>
    </row>
    <row r="25" spans="1:10" x14ac:dyDescent="0.25">
      <c r="A25" s="3">
        <v>7</v>
      </c>
      <c r="B25" s="4" t="s">
        <v>99</v>
      </c>
      <c r="C25" s="3" t="s">
        <v>33</v>
      </c>
      <c r="D25" s="3" t="s">
        <v>17</v>
      </c>
      <c r="E25" s="3" t="s">
        <v>93</v>
      </c>
      <c r="F25" s="3" t="s">
        <v>19</v>
      </c>
      <c r="G25" s="3">
        <v>308</v>
      </c>
      <c r="H25" s="3">
        <v>2</v>
      </c>
      <c r="I25" s="3">
        <v>6</v>
      </c>
      <c r="J25" s="3">
        <v>6.42</v>
      </c>
    </row>
    <row r="26" spans="1:10" x14ac:dyDescent="0.25">
      <c r="A26" s="3">
        <v>8</v>
      </c>
      <c r="B26" s="4" t="s">
        <v>101</v>
      </c>
      <c r="C26" s="3" t="s">
        <v>25</v>
      </c>
      <c r="D26" s="3" t="s">
        <v>17</v>
      </c>
      <c r="E26" s="3" t="s">
        <v>93</v>
      </c>
      <c r="F26" s="3" t="s">
        <v>19</v>
      </c>
      <c r="G26" s="3">
        <v>301</v>
      </c>
      <c r="H26" s="3">
        <v>1</v>
      </c>
      <c r="I26" s="3">
        <v>6</v>
      </c>
      <c r="J26" s="3">
        <v>6.27</v>
      </c>
    </row>
    <row r="27" spans="1:10" x14ac:dyDescent="0.25">
      <c r="A27" s="3">
        <v>9</v>
      </c>
      <c r="B27" s="4" t="s">
        <v>102</v>
      </c>
      <c r="C27" s="3" t="s">
        <v>61</v>
      </c>
      <c r="D27" s="3" t="s">
        <v>17</v>
      </c>
      <c r="E27" s="3" t="s">
        <v>93</v>
      </c>
      <c r="F27" s="3" t="s">
        <v>19</v>
      </c>
      <c r="G27" s="3">
        <v>273</v>
      </c>
      <c r="H27" s="3">
        <v>5</v>
      </c>
      <c r="I27" s="3">
        <v>3</v>
      </c>
      <c r="J27" s="3">
        <v>5.69</v>
      </c>
    </row>
    <row r="28" spans="1:10" x14ac:dyDescent="0.25">
      <c r="A28" s="3">
        <v>10</v>
      </c>
      <c r="B28" s="4" t="s">
        <v>338</v>
      </c>
      <c r="C28" s="3" t="s">
        <v>50</v>
      </c>
      <c r="D28" s="3" t="s">
        <v>17</v>
      </c>
      <c r="E28" s="3" t="s">
        <v>93</v>
      </c>
      <c r="F28" s="3" t="s">
        <v>19</v>
      </c>
      <c r="G28" s="3">
        <v>273</v>
      </c>
      <c r="H28" s="3">
        <v>1</v>
      </c>
      <c r="I28" s="3">
        <v>5</v>
      </c>
      <c r="J28" s="3">
        <v>5.69</v>
      </c>
    </row>
    <row r="29" spans="1:10" x14ac:dyDescent="0.25">
      <c r="A29" s="3">
        <v>1</v>
      </c>
      <c r="B29" s="4" t="s">
        <v>103</v>
      </c>
      <c r="C29" s="3" t="s">
        <v>38</v>
      </c>
      <c r="D29" s="3" t="s">
        <v>47</v>
      </c>
      <c r="E29" s="3" t="s">
        <v>74</v>
      </c>
      <c r="F29" s="3" t="s">
        <v>19</v>
      </c>
      <c r="G29" s="3">
        <v>496</v>
      </c>
      <c r="H29" s="3">
        <v>26</v>
      </c>
      <c r="I29" s="3">
        <v>17</v>
      </c>
      <c r="J29" s="3">
        <v>10.33</v>
      </c>
    </row>
    <row r="30" spans="1:10" x14ac:dyDescent="0.25">
      <c r="A30" s="3">
        <v>2</v>
      </c>
      <c r="B30" s="4" t="s">
        <v>108</v>
      </c>
      <c r="C30" s="3" t="s">
        <v>105</v>
      </c>
      <c r="D30" s="3" t="s">
        <v>47</v>
      </c>
      <c r="E30" s="3" t="s">
        <v>74</v>
      </c>
      <c r="F30" s="3" t="s">
        <v>19</v>
      </c>
      <c r="G30" s="3">
        <v>488</v>
      </c>
      <c r="H30" s="3">
        <v>22</v>
      </c>
      <c r="I30" s="3">
        <v>19</v>
      </c>
      <c r="J30" s="3">
        <v>10.17</v>
      </c>
    </row>
    <row r="31" spans="1:10" x14ac:dyDescent="0.25">
      <c r="A31" s="3">
        <v>3</v>
      </c>
      <c r="B31" s="4" t="s">
        <v>106</v>
      </c>
      <c r="C31" s="3" t="s">
        <v>107</v>
      </c>
      <c r="D31" s="3" t="s">
        <v>47</v>
      </c>
      <c r="E31" s="3" t="s">
        <v>74</v>
      </c>
      <c r="F31" s="3" t="s">
        <v>19</v>
      </c>
      <c r="G31" s="3">
        <v>473</v>
      </c>
      <c r="H31" s="3">
        <v>18</v>
      </c>
      <c r="I31" s="3">
        <v>19</v>
      </c>
      <c r="J31" s="3">
        <v>9.85</v>
      </c>
    </row>
    <row r="32" spans="1:10" x14ac:dyDescent="0.25">
      <c r="A32" s="3">
        <v>4</v>
      </c>
      <c r="B32" s="4" t="s">
        <v>104</v>
      </c>
      <c r="C32" s="3" t="s">
        <v>105</v>
      </c>
      <c r="D32" s="3" t="s">
        <v>47</v>
      </c>
      <c r="E32" s="3" t="s">
        <v>74</v>
      </c>
      <c r="F32" s="3" t="s">
        <v>19</v>
      </c>
      <c r="G32" s="3">
        <v>466</v>
      </c>
      <c r="H32" s="3">
        <v>17</v>
      </c>
      <c r="I32" s="3">
        <v>20</v>
      </c>
      <c r="J32" s="3">
        <v>9.7100000000000009</v>
      </c>
    </row>
    <row r="33" spans="1:10" x14ac:dyDescent="0.25">
      <c r="A33" s="3">
        <v>5</v>
      </c>
      <c r="B33" s="4" t="s">
        <v>109</v>
      </c>
      <c r="C33" s="3" t="s">
        <v>110</v>
      </c>
      <c r="D33" s="3" t="s">
        <v>47</v>
      </c>
      <c r="E33" s="3" t="s">
        <v>74</v>
      </c>
      <c r="F33" s="3" t="s">
        <v>19</v>
      </c>
      <c r="G33" s="3">
        <v>266</v>
      </c>
      <c r="H33" s="3">
        <v>1</v>
      </c>
      <c r="I33" s="3">
        <v>3</v>
      </c>
      <c r="J33" s="3">
        <v>5.54</v>
      </c>
    </row>
    <row r="34" spans="1:10" x14ac:dyDescent="0.25">
      <c r="A34" s="3">
        <v>1</v>
      </c>
      <c r="B34" s="4" t="s">
        <v>111</v>
      </c>
      <c r="C34" s="3" t="s">
        <v>38</v>
      </c>
      <c r="D34" s="3" t="s">
        <v>47</v>
      </c>
      <c r="E34" s="3" t="s">
        <v>81</v>
      </c>
      <c r="F34" s="3" t="s">
        <v>19</v>
      </c>
      <c r="G34" s="3">
        <v>504</v>
      </c>
      <c r="H34" s="3">
        <v>30</v>
      </c>
      <c r="I34" s="3">
        <v>15</v>
      </c>
      <c r="J34" s="3">
        <v>10.5</v>
      </c>
    </row>
    <row r="35" spans="1:10" x14ac:dyDescent="0.25">
      <c r="A35" s="3">
        <v>2</v>
      </c>
      <c r="B35" s="4" t="s">
        <v>112</v>
      </c>
      <c r="C35" s="3" t="s">
        <v>113</v>
      </c>
      <c r="D35" s="3" t="s">
        <v>47</v>
      </c>
      <c r="E35" s="3" t="s">
        <v>81</v>
      </c>
      <c r="F35" s="3" t="s">
        <v>19</v>
      </c>
      <c r="G35" s="3">
        <v>491</v>
      </c>
      <c r="H35" s="3">
        <v>25</v>
      </c>
      <c r="I35" s="3">
        <v>16</v>
      </c>
      <c r="J35" s="3">
        <v>10.23</v>
      </c>
    </row>
    <row r="36" spans="1:10" x14ac:dyDescent="0.25">
      <c r="A36" s="3">
        <v>3</v>
      </c>
      <c r="B36" s="4" t="s">
        <v>117</v>
      </c>
      <c r="C36" s="3" t="s">
        <v>42</v>
      </c>
      <c r="D36" s="3" t="s">
        <v>47</v>
      </c>
      <c r="E36" s="3" t="s">
        <v>81</v>
      </c>
      <c r="F36" s="3" t="s">
        <v>19</v>
      </c>
      <c r="G36" s="3">
        <v>475</v>
      </c>
      <c r="H36" s="3">
        <v>17</v>
      </c>
      <c r="I36" s="3">
        <v>18</v>
      </c>
      <c r="J36" s="3">
        <v>9.9</v>
      </c>
    </row>
    <row r="37" spans="1:10" x14ac:dyDescent="0.25">
      <c r="A37" s="3">
        <v>4</v>
      </c>
      <c r="B37" s="4" t="s">
        <v>114</v>
      </c>
      <c r="C37" s="3" t="s">
        <v>115</v>
      </c>
      <c r="D37" s="3" t="s">
        <v>47</v>
      </c>
      <c r="E37" s="3" t="s">
        <v>81</v>
      </c>
      <c r="F37" s="3" t="s">
        <v>19</v>
      </c>
      <c r="G37" s="3">
        <v>469</v>
      </c>
      <c r="H37" s="3">
        <v>20</v>
      </c>
      <c r="I37" s="3">
        <v>17</v>
      </c>
      <c r="J37" s="3">
        <v>9.77</v>
      </c>
    </row>
    <row r="38" spans="1:10" x14ac:dyDescent="0.25">
      <c r="A38" s="3">
        <v>5</v>
      </c>
      <c r="B38" s="4" t="s">
        <v>339</v>
      </c>
      <c r="C38" s="3" t="s">
        <v>340</v>
      </c>
      <c r="D38" s="3" t="s">
        <v>47</v>
      </c>
      <c r="E38" s="3" t="s">
        <v>81</v>
      </c>
      <c r="F38" s="3" t="s">
        <v>19</v>
      </c>
      <c r="G38" s="3">
        <v>464</v>
      </c>
      <c r="H38" s="3">
        <v>16</v>
      </c>
      <c r="I38" s="3">
        <v>19</v>
      </c>
      <c r="J38" s="3">
        <v>9.67</v>
      </c>
    </row>
    <row r="39" spans="1:10" x14ac:dyDescent="0.25">
      <c r="A39" s="3">
        <v>6</v>
      </c>
      <c r="B39" s="4" t="s">
        <v>118</v>
      </c>
      <c r="C39" s="3" t="s">
        <v>38</v>
      </c>
      <c r="D39" s="3" t="s">
        <v>47</v>
      </c>
      <c r="E39" s="3" t="s">
        <v>81</v>
      </c>
      <c r="F39" s="3" t="s">
        <v>19</v>
      </c>
      <c r="G39" s="3">
        <v>463</v>
      </c>
      <c r="H39" s="3">
        <v>16</v>
      </c>
      <c r="I39" s="3">
        <v>21</v>
      </c>
      <c r="J39" s="3">
        <v>9.65</v>
      </c>
    </row>
    <row r="40" spans="1:10" x14ac:dyDescent="0.25">
      <c r="A40" s="3">
        <v>7</v>
      </c>
      <c r="B40" s="4" t="s">
        <v>116</v>
      </c>
      <c r="C40" s="3" t="s">
        <v>38</v>
      </c>
      <c r="D40" s="3" t="s">
        <v>47</v>
      </c>
      <c r="E40" s="3" t="s">
        <v>81</v>
      </c>
      <c r="F40" s="3" t="s">
        <v>19</v>
      </c>
      <c r="G40" s="3">
        <v>458</v>
      </c>
      <c r="H40" s="3">
        <v>15</v>
      </c>
      <c r="I40" s="3">
        <v>10</v>
      </c>
      <c r="J40" s="3">
        <v>9.5399999999999991</v>
      </c>
    </row>
    <row r="41" spans="1:10" x14ac:dyDescent="0.25">
      <c r="A41" s="3">
        <v>8</v>
      </c>
      <c r="B41" s="4" t="s">
        <v>341</v>
      </c>
      <c r="C41" s="3" t="s">
        <v>342</v>
      </c>
      <c r="D41" s="3" t="s">
        <v>47</v>
      </c>
      <c r="E41" s="3" t="s">
        <v>81</v>
      </c>
      <c r="F41" s="3" t="s">
        <v>19</v>
      </c>
      <c r="G41" s="3">
        <v>390</v>
      </c>
      <c r="H41" s="3">
        <v>3</v>
      </c>
      <c r="I41" s="3">
        <v>12</v>
      </c>
      <c r="J41" s="3">
        <v>8.1199999999999992</v>
      </c>
    </row>
    <row r="42" spans="1:10" x14ac:dyDescent="0.25">
      <c r="A42" s="3">
        <v>1</v>
      </c>
      <c r="B42" s="4" t="s">
        <v>120</v>
      </c>
      <c r="C42" s="3" t="s">
        <v>107</v>
      </c>
      <c r="D42" s="3" t="s">
        <v>47</v>
      </c>
      <c r="E42" s="3" t="s">
        <v>88</v>
      </c>
      <c r="F42" s="3" t="s">
        <v>19</v>
      </c>
      <c r="G42" s="3">
        <v>434</v>
      </c>
      <c r="H42" s="3">
        <v>12</v>
      </c>
      <c r="I42" s="3">
        <v>13</v>
      </c>
      <c r="J42" s="3">
        <v>9.0399999999999991</v>
      </c>
    </row>
    <row r="43" spans="1:10" x14ac:dyDescent="0.25">
      <c r="A43" s="3">
        <v>2</v>
      </c>
      <c r="B43" s="4" t="s">
        <v>119</v>
      </c>
      <c r="C43" s="3" t="s">
        <v>59</v>
      </c>
      <c r="D43" s="3" t="s">
        <v>47</v>
      </c>
      <c r="E43" s="3" t="s">
        <v>88</v>
      </c>
      <c r="F43" s="3" t="s">
        <v>19</v>
      </c>
      <c r="G43" s="3">
        <v>395</v>
      </c>
      <c r="H43" s="3">
        <v>11</v>
      </c>
      <c r="I43" s="3">
        <v>10</v>
      </c>
      <c r="J43" s="3">
        <v>8.23</v>
      </c>
    </row>
    <row r="44" spans="1:10" x14ac:dyDescent="0.25">
      <c r="A44" s="3">
        <v>1</v>
      </c>
      <c r="B44" s="4" t="s">
        <v>122</v>
      </c>
      <c r="C44" s="3" t="s">
        <v>55</v>
      </c>
      <c r="D44" s="3" t="s">
        <v>47</v>
      </c>
      <c r="E44" s="3" t="s">
        <v>93</v>
      </c>
      <c r="F44" s="3" t="s">
        <v>19</v>
      </c>
      <c r="G44" s="3">
        <v>479</v>
      </c>
      <c r="H44" s="3">
        <v>21</v>
      </c>
      <c r="I44" s="3">
        <v>18</v>
      </c>
      <c r="J44" s="3">
        <v>9.98</v>
      </c>
    </row>
    <row r="45" spans="1:10" x14ac:dyDescent="0.25">
      <c r="A45" s="3">
        <v>2</v>
      </c>
      <c r="B45" s="4" t="s">
        <v>121</v>
      </c>
      <c r="C45" s="3" t="s">
        <v>35</v>
      </c>
      <c r="D45" s="3" t="s">
        <v>47</v>
      </c>
      <c r="E45" s="3" t="s">
        <v>93</v>
      </c>
      <c r="F45" s="3" t="s">
        <v>19</v>
      </c>
      <c r="G45" s="3">
        <v>471</v>
      </c>
      <c r="H45" s="3">
        <v>21</v>
      </c>
      <c r="I45" s="3">
        <v>12</v>
      </c>
      <c r="J45" s="3">
        <v>9.81</v>
      </c>
    </row>
    <row r="46" spans="1:10" x14ac:dyDescent="0.25">
      <c r="A46" s="3">
        <v>3</v>
      </c>
      <c r="B46" s="4" t="s">
        <v>343</v>
      </c>
      <c r="C46" s="3" t="s">
        <v>34</v>
      </c>
      <c r="D46" s="3" t="s">
        <v>47</v>
      </c>
      <c r="E46" s="3" t="s">
        <v>93</v>
      </c>
      <c r="F46" s="3" t="s">
        <v>19</v>
      </c>
      <c r="G46" s="3">
        <v>361</v>
      </c>
      <c r="H46" s="3">
        <v>4</v>
      </c>
      <c r="I46" s="3">
        <v>13</v>
      </c>
      <c r="J46" s="3">
        <v>7.52</v>
      </c>
    </row>
    <row r="47" spans="1:10" x14ac:dyDescent="0.25">
      <c r="A47" s="3">
        <v>4</v>
      </c>
      <c r="B47" s="4" t="s">
        <v>123</v>
      </c>
      <c r="C47" s="3" t="s">
        <v>115</v>
      </c>
      <c r="D47" s="3" t="s">
        <v>47</v>
      </c>
      <c r="E47" s="3" t="s">
        <v>93</v>
      </c>
      <c r="F47" s="3" t="s">
        <v>19</v>
      </c>
      <c r="G47" s="3">
        <v>328</v>
      </c>
      <c r="H47" s="3">
        <v>4</v>
      </c>
      <c r="I47" s="3">
        <v>10</v>
      </c>
      <c r="J47" s="3">
        <v>6.83</v>
      </c>
    </row>
    <row r="48" spans="1:10" x14ac:dyDescent="0.25">
      <c r="A48" s="3">
        <v>1</v>
      </c>
      <c r="B48" s="4" t="s">
        <v>125</v>
      </c>
      <c r="C48" s="3" t="s">
        <v>64</v>
      </c>
      <c r="D48" s="3" t="s">
        <v>60</v>
      </c>
      <c r="E48" s="3" t="s">
        <v>88</v>
      </c>
      <c r="F48" s="3" t="s">
        <v>19</v>
      </c>
      <c r="G48" s="3">
        <v>258</v>
      </c>
      <c r="H48" s="3">
        <v>2</v>
      </c>
      <c r="I48" s="3">
        <v>6</v>
      </c>
      <c r="J48" s="3">
        <v>5.38</v>
      </c>
    </row>
    <row r="49" spans="1:10" x14ac:dyDescent="0.25">
      <c r="A49" s="3">
        <v>2</v>
      </c>
      <c r="B49" s="4" t="s">
        <v>124</v>
      </c>
      <c r="C49" s="3" t="s">
        <v>39</v>
      </c>
      <c r="D49" s="3" t="s">
        <v>60</v>
      </c>
      <c r="E49" s="3" t="s">
        <v>88</v>
      </c>
      <c r="F49" s="3" t="s">
        <v>19</v>
      </c>
      <c r="G49" s="3">
        <v>231</v>
      </c>
      <c r="H49" s="3">
        <v>0</v>
      </c>
      <c r="I49" s="3">
        <v>3</v>
      </c>
      <c r="J49" s="3">
        <v>4.8099999999999996</v>
      </c>
    </row>
    <row r="50" spans="1:10" x14ac:dyDescent="0.25">
      <c r="A50" s="3">
        <v>1</v>
      </c>
      <c r="B50" s="4" t="s">
        <v>344</v>
      </c>
      <c r="C50" s="3" t="s">
        <v>345</v>
      </c>
      <c r="D50" s="3" t="s">
        <v>60</v>
      </c>
      <c r="E50" s="3" t="s">
        <v>93</v>
      </c>
      <c r="F50" s="3" t="s">
        <v>19</v>
      </c>
      <c r="G50" s="3">
        <v>326</v>
      </c>
      <c r="H50" s="3">
        <v>3</v>
      </c>
      <c r="I50" s="3">
        <v>5</v>
      </c>
      <c r="J50" s="3">
        <v>6.79</v>
      </c>
    </row>
    <row r="51" spans="1:10" x14ac:dyDescent="0.25">
      <c r="A51" s="3">
        <v>1</v>
      </c>
      <c r="B51" s="4" t="s">
        <v>126</v>
      </c>
      <c r="C51" s="3" t="s">
        <v>22</v>
      </c>
      <c r="D51" s="3" t="s">
        <v>65</v>
      </c>
      <c r="E51" s="3" t="s">
        <v>74</v>
      </c>
      <c r="F51" s="3" t="s">
        <v>19</v>
      </c>
      <c r="G51" s="3">
        <v>305</v>
      </c>
      <c r="H51" s="3">
        <v>2</v>
      </c>
      <c r="I51" s="3">
        <v>8</v>
      </c>
      <c r="J51" s="3">
        <v>6.35</v>
      </c>
    </row>
    <row r="52" spans="1:10" x14ac:dyDescent="0.25">
      <c r="A52" s="3">
        <v>2</v>
      </c>
      <c r="B52" s="4" t="s">
        <v>127</v>
      </c>
      <c r="C52" s="3" t="s">
        <v>128</v>
      </c>
      <c r="D52" s="3" t="s">
        <v>65</v>
      </c>
      <c r="E52" s="3" t="s">
        <v>74</v>
      </c>
      <c r="F52" s="3" t="s">
        <v>19</v>
      </c>
      <c r="G52" s="3">
        <v>273</v>
      </c>
      <c r="H52" s="3">
        <v>2</v>
      </c>
      <c r="I52" s="3">
        <v>7</v>
      </c>
      <c r="J52" s="3">
        <v>5.69</v>
      </c>
    </row>
    <row r="53" spans="1:10" x14ac:dyDescent="0.25">
      <c r="A53" s="3">
        <v>3</v>
      </c>
      <c r="B53" s="4" t="s">
        <v>129</v>
      </c>
      <c r="C53" s="3" t="s">
        <v>30</v>
      </c>
      <c r="D53" s="3" t="s">
        <v>65</v>
      </c>
      <c r="E53" s="3" t="s">
        <v>74</v>
      </c>
      <c r="F53" s="3" t="s">
        <v>19</v>
      </c>
      <c r="G53" s="3">
        <v>233</v>
      </c>
      <c r="H53" s="3">
        <v>0</v>
      </c>
      <c r="I53" s="3">
        <v>1</v>
      </c>
      <c r="J53" s="3">
        <v>4.8499999999999996</v>
      </c>
    </row>
    <row r="54" spans="1:10" x14ac:dyDescent="0.25">
      <c r="A54" s="3">
        <v>1</v>
      </c>
      <c r="B54" s="4" t="s">
        <v>346</v>
      </c>
      <c r="C54" s="3" t="s">
        <v>347</v>
      </c>
      <c r="D54" s="3" t="s">
        <v>65</v>
      </c>
      <c r="E54" s="3" t="s">
        <v>81</v>
      </c>
      <c r="F54" s="3" t="s">
        <v>19</v>
      </c>
      <c r="G54" s="3">
        <v>352</v>
      </c>
      <c r="H54" s="3">
        <v>2</v>
      </c>
      <c r="I54" s="3">
        <v>8</v>
      </c>
      <c r="J54" s="3">
        <v>7.33</v>
      </c>
    </row>
    <row r="55" spans="1:10" x14ac:dyDescent="0.25">
      <c r="A55" s="3">
        <v>2</v>
      </c>
      <c r="B55" s="4" t="s">
        <v>132</v>
      </c>
      <c r="C55" s="3" t="s">
        <v>33</v>
      </c>
      <c r="D55" s="3" t="s">
        <v>65</v>
      </c>
      <c r="E55" s="3" t="s">
        <v>81</v>
      </c>
      <c r="F55" s="3" t="s">
        <v>19</v>
      </c>
      <c r="G55" s="3">
        <v>309</v>
      </c>
      <c r="H55" s="3">
        <v>5</v>
      </c>
      <c r="I55" s="3">
        <v>6</v>
      </c>
      <c r="J55" s="3">
        <v>6.44</v>
      </c>
    </row>
    <row r="56" spans="1:10" x14ac:dyDescent="0.25">
      <c r="A56" s="3">
        <v>3</v>
      </c>
      <c r="B56" s="4" t="s">
        <v>133</v>
      </c>
      <c r="C56" s="3" t="s">
        <v>64</v>
      </c>
      <c r="D56" s="3" t="s">
        <v>65</v>
      </c>
      <c r="E56" s="3" t="s">
        <v>81</v>
      </c>
      <c r="F56" s="3" t="s">
        <v>19</v>
      </c>
      <c r="G56" s="3">
        <v>300</v>
      </c>
      <c r="H56" s="3">
        <v>2</v>
      </c>
      <c r="I56" s="3">
        <v>6</v>
      </c>
      <c r="J56" s="3">
        <v>6.25</v>
      </c>
    </row>
    <row r="57" spans="1:10" x14ac:dyDescent="0.25">
      <c r="A57" s="3">
        <v>4</v>
      </c>
      <c r="B57" s="4" t="s">
        <v>130</v>
      </c>
      <c r="C57" s="3" t="s">
        <v>64</v>
      </c>
      <c r="D57" s="3" t="s">
        <v>65</v>
      </c>
      <c r="E57" s="3" t="s">
        <v>81</v>
      </c>
      <c r="F57" s="3" t="s">
        <v>19</v>
      </c>
      <c r="G57" s="3">
        <v>278</v>
      </c>
      <c r="H57" s="3">
        <v>3</v>
      </c>
      <c r="I57" s="3">
        <v>3</v>
      </c>
      <c r="J57" s="3">
        <v>5.79</v>
      </c>
    </row>
    <row r="58" spans="1:10" x14ac:dyDescent="0.25">
      <c r="A58" s="3">
        <v>5</v>
      </c>
      <c r="B58" s="4" t="s">
        <v>131</v>
      </c>
      <c r="C58" s="3" t="s">
        <v>63</v>
      </c>
      <c r="D58" s="3" t="s">
        <v>65</v>
      </c>
      <c r="E58" s="3" t="s">
        <v>81</v>
      </c>
      <c r="F58" s="3" t="s">
        <v>19</v>
      </c>
      <c r="G58" s="3">
        <v>267</v>
      </c>
      <c r="H58" s="3">
        <v>3</v>
      </c>
      <c r="I58" s="3">
        <v>5</v>
      </c>
      <c r="J58" s="3">
        <v>5.56</v>
      </c>
    </row>
    <row r="59" spans="1:10" x14ac:dyDescent="0.25">
      <c r="A59" s="3">
        <v>6</v>
      </c>
      <c r="B59" s="4" t="s">
        <v>134</v>
      </c>
      <c r="C59" s="3" t="s">
        <v>30</v>
      </c>
      <c r="D59" s="3" t="s">
        <v>65</v>
      </c>
      <c r="E59" s="3" t="s">
        <v>81</v>
      </c>
      <c r="F59" s="3" t="s">
        <v>19</v>
      </c>
      <c r="G59" s="3">
        <v>255</v>
      </c>
      <c r="H59" s="3">
        <v>1</v>
      </c>
      <c r="I59" s="3">
        <v>6</v>
      </c>
      <c r="J59" s="3">
        <v>5.31</v>
      </c>
    </row>
    <row r="60" spans="1:10" x14ac:dyDescent="0.25">
      <c r="A60" s="3">
        <v>7</v>
      </c>
      <c r="B60" s="4" t="s">
        <v>135</v>
      </c>
      <c r="C60" s="3" t="s">
        <v>38</v>
      </c>
      <c r="D60" s="3" t="s">
        <v>65</v>
      </c>
      <c r="E60" s="3" t="s">
        <v>81</v>
      </c>
      <c r="F60" s="3" t="s">
        <v>19</v>
      </c>
      <c r="G60" s="3">
        <v>221</v>
      </c>
      <c r="H60" s="3">
        <v>0</v>
      </c>
      <c r="I60" s="3">
        <v>5</v>
      </c>
      <c r="J60" s="3">
        <v>4.5999999999999996</v>
      </c>
    </row>
    <row r="61" spans="1:10" x14ac:dyDescent="0.25">
      <c r="A61" s="3">
        <v>8</v>
      </c>
      <c r="B61" s="4" t="s">
        <v>348</v>
      </c>
      <c r="C61" s="3" t="s">
        <v>22</v>
      </c>
      <c r="D61" s="3" t="s">
        <v>65</v>
      </c>
      <c r="E61" s="3" t="s">
        <v>81</v>
      </c>
      <c r="F61" s="3" t="s">
        <v>19</v>
      </c>
      <c r="G61" s="3">
        <v>211</v>
      </c>
      <c r="H61" s="3">
        <v>2</v>
      </c>
      <c r="I61" s="3">
        <v>1</v>
      </c>
      <c r="J61" s="3">
        <v>4.4000000000000004</v>
      </c>
    </row>
    <row r="62" spans="1:10" x14ac:dyDescent="0.25">
      <c r="A62" s="3">
        <v>9</v>
      </c>
      <c r="B62" s="4" t="s">
        <v>137</v>
      </c>
      <c r="C62" s="3" t="s">
        <v>38</v>
      </c>
      <c r="D62" s="3" t="s">
        <v>65</v>
      </c>
      <c r="E62" s="3" t="s">
        <v>81</v>
      </c>
      <c r="F62" s="3" t="s">
        <v>19</v>
      </c>
      <c r="G62" s="3">
        <v>203</v>
      </c>
      <c r="H62" s="3">
        <v>0</v>
      </c>
      <c r="I62" s="3">
        <v>3</v>
      </c>
      <c r="J62" s="3">
        <v>4.2300000000000004</v>
      </c>
    </row>
    <row r="63" spans="1:10" x14ac:dyDescent="0.25">
      <c r="A63" s="3">
        <v>10</v>
      </c>
      <c r="B63" s="4" t="s">
        <v>136</v>
      </c>
      <c r="C63" s="3" t="s">
        <v>64</v>
      </c>
      <c r="D63" s="3" t="s">
        <v>65</v>
      </c>
      <c r="E63" s="3" t="s">
        <v>81</v>
      </c>
      <c r="F63" s="3" t="s">
        <v>19</v>
      </c>
      <c r="G63" s="3">
        <v>194</v>
      </c>
      <c r="H63" s="3">
        <v>0</v>
      </c>
      <c r="I63" s="3">
        <v>4</v>
      </c>
      <c r="J63" s="3">
        <v>4.04</v>
      </c>
    </row>
    <row r="64" spans="1:10" x14ac:dyDescent="0.25">
      <c r="A64" s="3">
        <v>1</v>
      </c>
      <c r="B64" s="4" t="s">
        <v>138</v>
      </c>
      <c r="C64" s="3" t="s">
        <v>30</v>
      </c>
      <c r="D64" s="3" t="s">
        <v>65</v>
      </c>
      <c r="E64" s="3" t="s">
        <v>88</v>
      </c>
      <c r="F64" s="3" t="s">
        <v>19</v>
      </c>
      <c r="G64" s="3">
        <v>268</v>
      </c>
      <c r="H64" s="3">
        <v>1</v>
      </c>
      <c r="I64" s="3">
        <v>3</v>
      </c>
      <c r="J64" s="3">
        <v>5.58</v>
      </c>
    </row>
    <row r="65" spans="1:10" x14ac:dyDescent="0.25">
      <c r="A65" s="3">
        <v>2</v>
      </c>
      <c r="B65" s="4" t="s">
        <v>139</v>
      </c>
      <c r="C65" s="3" t="s">
        <v>82</v>
      </c>
      <c r="D65" s="3" t="s">
        <v>65</v>
      </c>
      <c r="E65" s="3" t="s">
        <v>88</v>
      </c>
      <c r="F65" s="3" t="s">
        <v>19</v>
      </c>
      <c r="G65" s="3">
        <v>200</v>
      </c>
      <c r="H65" s="3">
        <v>0</v>
      </c>
      <c r="I65" s="3">
        <v>3</v>
      </c>
      <c r="J65" s="3">
        <v>4.17</v>
      </c>
    </row>
    <row r="66" spans="1:10" x14ac:dyDescent="0.25">
      <c r="A66" s="3">
        <v>3</v>
      </c>
      <c r="B66" s="4" t="s">
        <v>141</v>
      </c>
      <c r="C66" s="3" t="s">
        <v>115</v>
      </c>
      <c r="D66" s="3" t="s">
        <v>65</v>
      </c>
      <c r="E66" s="3" t="s">
        <v>88</v>
      </c>
      <c r="F66" s="3" t="s">
        <v>19</v>
      </c>
      <c r="G66" s="3">
        <v>165</v>
      </c>
      <c r="H66" s="3">
        <v>0</v>
      </c>
      <c r="I66" s="3">
        <v>4</v>
      </c>
      <c r="J66" s="3">
        <v>3.44</v>
      </c>
    </row>
    <row r="67" spans="1:10" x14ac:dyDescent="0.25">
      <c r="A67" s="3">
        <v>1</v>
      </c>
      <c r="B67" s="4" t="s">
        <v>142</v>
      </c>
      <c r="C67" s="3" t="s">
        <v>38</v>
      </c>
      <c r="D67" s="3" t="s">
        <v>65</v>
      </c>
      <c r="E67" s="3" t="s">
        <v>93</v>
      </c>
      <c r="F67" s="3" t="s">
        <v>19</v>
      </c>
      <c r="G67" s="3">
        <v>289</v>
      </c>
      <c r="H67" s="3">
        <v>3</v>
      </c>
      <c r="I67" s="3">
        <v>8</v>
      </c>
      <c r="J67" s="3">
        <v>6.02</v>
      </c>
    </row>
    <row r="68" spans="1:10" x14ac:dyDescent="0.25">
      <c r="A68" s="3">
        <v>2</v>
      </c>
      <c r="B68" s="4" t="s">
        <v>143</v>
      </c>
      <c r="C68" s="3" t="s">
        <v>110</v>
      </c>
      <c r="D68" s="3" t="s">
        <v>65</v>
      </c>
      <c r="E68" s="3" t="s">
        <v>93</v>
      </c>
      <c r="F68" s="3" t="s">
        <v>19</v>
      </c>
      <c r="G68" s="3">
        <v>186</v>
      </c>
      <c r="H68" s="3">
        <v>0</v>
      </c>
      <c r="I68" s="3">
        <v>4</v>
      </c>
      <c r="J68" s="3">
        <v>3.88</v>
      </c>
    </row>
    <row r="69" spans="1:10" x14ac:dyDescent="0.25">
      <c r="A69" s="3">
        <v>3</v>
      </c>
      <c r="B69" s="4" t="s">
        <v>144</v>
      </c>
      <c r="C69" s="3" t="s">
        <v>63</v>
      </c>
      <c r="D69" s="3" t="s">
        <v>65</v>
      </c>
      <c r="E69" s="3" t="s">
        <v>93</v>
      </c>
      <c r="F69" s="3" t="s">
        <v>19</v>
      </c>
      <c r="G69" s="3">
        <v>162</v>
      </c>
      <c r="H69" s="3">
        <v>2</v>
      </c>
      <c r="I69" s="3">
        <v>2</v>
      </c>
      <c r="J69" s="3">
        <v>3.38</v>
      </c>
    </row>
    <row r="70" spans="1:10" x14ac:dyDescent="0.25">
      <c r="A70" s="3">
        <v>1</v>
      </c>
      <c r="B70" s="4" t="s">
        <v>146</v>
      </c>
      <c r="C70" s="3" t="s">
        <v>38</v>
      </c>
      <c r="D70" s="3" t="s">
        <v>69</v>
      </c>
      <c r="E70" s="3" t="s">
        <v>74</v>
      </c>
      <c r="F70" s="3" t="s">
        <v>19</v>
      </c>
      <c r="G70" s="3">
        <v>453</v>
      </c>
      <c r="H70" s="3">
        <v>13</v>
      </c>
      <c r="I70" s="3">
        <v>19</v>
      </c>
      <c r="J70" s="3">
        <v>9.44</v>
      </c>
    </row>
    <row r="71" spans="1:10" x14ac:dyDescent="0.25">
      <c r="A71" s="3">
        <v>2</v>
      </c>
      <c r="B71" s="4" t="s">
        <v>145</v>
      </c>
      <c r="C71" s="3" t="s">
        <v>38</v>
      </c>
      <c r="D71" s="3" t="s">
        <v>69</v>
      </c>
      <c r="E71" s="3" t="s">
        <v>74</v>
      </c>
      <c r="F71" s="3" t="s">
        <v>19</v>
      </c>
      <c r="G71" s="3">
        <v>443</v>
      </c>
      <c r="H71" s="3">
        <v>12</v>
      </c>
      <c r="I71" s="3">
        <v>16</v>
      </c>
      <c r="J71" s="3">
        <v>9.23</v>
      </c>
    </row>
    <row r="72" spans="1:10" x14ac:dyDescent="0.25">
      <c r="A72" s="3">
        <v>3</v>
      </c>
      <c r="B72" s="4" t="s">
        <v>147</v>
      </c>
      <c r="C72" s="3" t="s">
        <v>64</v>
      </c>
      <c r="D72" s="3" t="s">
        <v>69</v>
      </c>
      <c r="E72" s="3" t="s">
        <v>74</v>
      </c>
      <c r="F72" s="3" t="s">
        <v>19</v>
      </c>
      <c r="G72" s="3">
        <v>377</v>
      </c>
      <c r="H72" s="3">
        <v>6</v>
      </c>
      <c r="I72" s="3">
        <v>12</v>
      </c>
      <c r="J72" s="3">
        <v>7.85</v>
      </c>
    </row>
    <row r="73" spans="1:10" x14ac:dyDescent="0.25">
      <c r="A73" s="3">
        <v>4</v>
      </c>
      <c r="B73" s="4" t="s">
        <v>349</v>
      </c>
      <c r="C73" s="3" t="s">
        <v>35</v>
      </c>
      <c r="D73" s="3" t="s">
        <v>69</v>
      </c>
      <c r="E73" s="3" t="s">
        <v>74</v>
      </c>
      <c r="F73" s="3" t="s">
        <v>19</v>
      </c>
      <c r="G73" s="3">
        <v>295</v>
      </c>
      <c r="H73" s="3">
        <v>1</v>
      </c>
      <c r="I73" s="3">
        <v>12</v>
      </c>
      <c r="J73" s="3">
        <v>6.15</v>
      </c>
    </row>
    <row r="74" spans="1:10" x14ac:dyDescent="0.25">
      <c r="A74" s="3">
        <v>1</v>
      </c>
      <c r="B74" s="4" t="s">
        <v>148</v>
      </c>
      <c r="C74" s="3" t="s">
        <v>36</v>
      </c>
      <c r="D74" s="3" t="s">
        <v>69</v>
      </c>
      <c r="E74" s="3" t="s">
        <v>81</v>
      </c>
      <c r="F74" s="3" t="s">
        <v>19</v>
      </c>
      <c r="G74" s="3">
        <v>480</v>
      </c>
      <c r="H74" s="3">
        <v>16</v>
      </c>
      <c r="I74" s="3">
        <v>22</v>
      </c>
      <c r="J74" s="3">
        <v>10</v>
      </c>
    </row>
    <row r="75" spans="1:10" x14ac:dyDescent="0.25">
      <c r="A75" s="3">
        <v>2</v>
      </c>
      <c r="B75" s="4" t="s">
        <v>150</v>
      </c>
      <c r="C75" s="3" t="s">
        <v>59</v>
      </c>
      <c r="D75" s="3" t="s">
        <v>69</v>
      </c>
      <c r="E75" s="3" t="s">
        <v>81</v>
      </c>
      <c r="F75" s="3" t="s">
        <v>19</v>
      </c>
      <c r="G75" s="3">
        <v>467</v>
      </c>
      <c r="H75" s="3">
        <v>16</v>
      </c>
      <c r="I75" s="3">
        <v>19</v>
      </c>
      <c r="J75" s="3">
        <v>9.73</v>
      </c>
    </row>
    <row r="76" spans="1:10" x14ac:dyDescent="0.25">
      <c r="A76" s="3">
        <v>3</v>
      </c>
      <c r="B76" s="4" t="s">
        <v>151</v>
      </c>
      <c r="C76" s="3" t="s">
        <v>152</v>
      </c>
      <c r="D76" s="3" t="s">
        <v>69</v>
      </c>
      <c r="E76" s="3" t="s">
        <v>81</v>
      </c>
      <c r="F76" s="3" t="s">
        <v>19</v>
      </c>
      <c r="G76" s="3">
        <v>460</v>
      </c>
      <c r="H76" s="3">
        <v>16</v>
      </c>
      <c r="I76" s="3">
        <v>16</v>
      </c>
      <c r="J76" s="3">
        <v>9.58</v>
      </c>
    </row>
    <row r="77" spans="1:10" x14ac:dyDescent="0.25">
      <c r="A77" s="3">
        <v>4</v>
      </c>
      <c r="B77" s="4" t="s">
        <v>149</v>
      </c>
      <c r="C77" s="3" t="s">
        <v>36</v>
      </c>
      <c r="D77" s="3" t="s">
        <v>69</v>
      </c>
      <c r="E77" s="3" t="s">
        <v>81</v>
      </c>
      <c r="F77" s="3" t="s">
        <v>19</v>
      </c>
      <c r="G77" s="3">
        <v>459</v>
      </c>
      <c r="H77" s="3">
        <v>14</v>
      </c>
      <c r="I77" s="3">
        <v>17</v>
      </c>
      <c r="J77" s="3">
        <v>9.56</v>
      </c>
    </row>
    <row r="78" spans="1:10" x14ac:dyDescent="0.25">
      <c r="A78" s="3">
        <v>5</v>
      </c>
      <c r="B78" s="4" t="s">
        <v>153</v>
      </c>
      <c r="C78" s="3" t="s">
        <v>50</v>
      </c>
      <c r="D78" s="3" t="s">
        <v>69</v>
      </c>
      <c r="E78" s="3" t="s">
        <v>81</v>
      </c>
      <c r="F78" s="3" t="s">
        <v>19</v>
      </c>
      <c r="G78" s="3">
        <v>427</v>
      </c>
      <c r="H78" s="3">
        <v>7</v>
      </c>
      <c r="I78" s="3">
        <v>20</v>
      </c>
      <c r="J78" s="3">
        <v>8.9</v>
      </c>
    </row>
    <row r="79" spans="1:10" x14ac:dyDescent="0.25">
      <c r="A79" s="3">
        <v>6</v>
      </c>
      <c r="B79" s="4" t="s">
        <v>154</v>
      </c>
      <c r="C79" s="3" t="s">
        <v>64</v>
      </c>
      <c r="D79" s="3" t="s">
        <v>69</v>
      </c>
      <c r="E79" s="3" t="s">
        <v>81</v>
      </c>
      <c r="F79" s="3" t="s">
        <v>19</v>
      </c>
      <c r="G79" s="3">
        <v>383</v>
      </c>
      <c r="H79" s="3">
        <v>4</v>
      </c>
      <c r="I79" s="3">
        <v>15</v>
      </c>
      <c r="J79" s="3">
        <v>7.98</v>
      </c>
    </row>
    <row r="80" spans="1:10" x14ac:dyDescent="0.25">
      <c r="A80" s="3">
        <v>1</v>
      </c>
      <c r="B80" s="4" t="s">
        <v>155</v>
      </c>
      <c r="C80" s="3" t="s">
        <v>25</v>
      </c>
      <c r="D80" s="3" t="s">
        <v>69</v>
      </c>
      <c r="E80" s="3" t="s">
        <v>88</v>
      </c>
      <c r="F80" s="3" t="s">
        <v>19</v>
      </c>
      <c r="G80" s="3">
        <v>406</v>
      </c>
      <c r="H80" s="3">
        <v>6</v>
      </c>
      <c r="I80" s="3">
        <v>16</v>
      </c>
      <c r="J80" s="3">
        <v>8.4600000000000009</v>
      </c>
    </row>
    <row r="81" spans="1:10" x14ac:dyDescent="0.25">
      <c r="A81" s="3">
        <v>2</v>
      </c>
      <c r="B81" s="4" t="s">
        <v>350</v>
      </c>
      <c r="C81" s="3" t="s">
        <v>42</v>
      </c>
      <c r="D81" s="3" t="s">
        <v>69</v>
      </c>
      <c r="E81" s="3" t="s">
        <v>88</v>
      </c>
      <c r="F81" s="3" t="s">
        <v>19</v>
      </c>
      <c r="G81" s="3">
        <v>394</v>
      </c>
      <c r="H81" s="3">
        <v>6</v>
      </c>
      <c r="I81" s="3">
        <v>14</v>
      </c>
      <c r="J81" s="3">
        <v>8.2100000000000009</v>
      </c>
    </row>
    <row r="82" spans="1:10" x14ac:dyDescent="0.25">
      <c r="A82" s="3">
        <v>3</v>
      </c>
      <c r="B82" s="4" t="s">
        <v>156</v>
      </c>
      <c r="C82" s="3" t="s">
        <v>70</v>
      </c>
      <c r="D82" s="3" t="s">
        <v>69</v>
      </c>
      <c r="E82" s="3" t="s">
        <v>88</v>
      </c>
      <c r="F82" s="3" t="s">
        <v>19</v>
      </c>
      <c r="G82" s="3">
        <v>355</v>
      </c>
      <c r="H82" s="3">
        <v>4</v>
      </c>
      <c r="I82" s="3">
        <v>11</v>
      </c>
      <c r="J82" s="3">
        <v>7.4</v>
      </c>
    </row>
    <row r="83" spans="1:10" x14ac:dyDescent="0.25">
      <c r="A83" s="3">
        <v>4</v>
      </c>
      <c r="B83" s="4" t="s">
        <v>157</v>
      </c>
      <c r="C83" s="3" t="s">
        <v>37</v>
      </c>
      <c r="D83" s="3" t="s">
        <v>69</v>
      </c>
      <c r="E83" s="3" t="s">
        <v>88</v>
      </c>
      <c r="F83" s="3" t="s">
        <v>19</v>
      </c>
      <c r="G83" s="3">
        <v>325</v>
      </c>
      <c r="H83" s="3">
        <v>5</v>
      </c>
      <c r="I83" s="3">
        <v>7</v>
      </c>
      <c r="J83" s="3">
        <v>6.77</v>
      </c>
    </row>
    <row r="84" spans="1:10" x14ac:dyDescent="0.25">
      <c r="A84" s="3">
        <v>5</v>
      </c>
      <c r="B84" s="4" t="s">
        <v>351</v>
      </c>
      <c r="C84" s="3" t="s">
        <v>115</v>
      </c>
      <c r="D84" s="3" t="s">
        <v>69</v>
      </c>
      <c r="E84" s="3" t="s">
        <v>88</v>
      </c>
      <c r="F84" s="3" t="s">
        <v>19</v>
      </c>
      <c r="G84" s="3">
        <v>312</v>
      </c>
      <c r="H84" s="3">
        <v>3</v>
      </c>
      <c r="I84" s="3">
        <v>8</v>
      </c>
      <c r="J84" s="3">
        <v>6.5</v>
      </c>
    </row>
    <row r="85" spans="1:10" x14ac:dyDescent="0.25">
      <c r="A85" s="3">
        <v>1</v>
      </c>
      <c r="B85" s="4" t="s">
        <v>158</v>
      </c>
      <c r="C85" s="3" t="s">
        <v>48</v>
      </c>
      <c r="D85" s="3" t="s">
        <v>69</v>
      </c>
      <c r="E85" s="3" t="s">
        <v>93</v>
      </c>
      <c r="F85" s="3" t="s">
        <v>19</v>
      </c>
      <c r="G85" s="3">
        <v>416</v>
      </c>
      <c r="H85" s="3">
        <v>3</v>
      </c>
      <c r="I85" s="3">
        <v>22</v>
      </c>
      <c r="J85" s="3">
        <v>8.67</v>
      </c>
    </row>
    <row r="86" spans="1:10" x14ac:dyDescent="0.25">
      <c r="A86" s="3">
        <v>2</v>
      </c>
      <c r="B86" s="4" t="s">
        <v>352</v>
      </c>
      <c r="C86" s="3" t="s">
        <v>152</v>
      </c>
      <c r="D86" s="3" t="s">
        <v>69</v>
      </c>
      <c r="E86" s="3" t="s">
        <v>93</v>
      </c>
      <c r="F86" s="3" t="s">
        <v>19</v>
      </c>
      <c r="G86" s="3">
        <v>377</v>
      </c>
      <c r="H86" s="3">
        <v>5</v>
      </c>
      <c r="I86" s="3">
        <v>12</v>
      </c>
      <c r="J86" s="3">
        <v>7.85</v>
      </c>
    </row>
    <row r="87" spans="1:10" x14ac:dyDescent="0.25">
      <c r="A87" s="3">
        <v>3</v>
      </c>
      <c r="B87" s="4" t="s">
        <v>353</v>
      </c>
      <c r="C87" s="3" t="s">
        <v>59</v>
      </c>
      <c r="D87" s="3" t="s">
        <v>69</v>
      </c>
      <c r="E87" s="3" t="s">
        <v>93</v>
      </c>
      <c r="F87" s="3" t="s">
        <v>19</v>
      </c>
      <c r="G87" s="3">
        <v>376</v>
      </c>
      <c r="H87" s="3">
        <v>7</v>
      </c>
      <c r="I87" s="3">
        <v>10</v>
      </c>
      <c r="J87" s="3">
        <v>7.83</v>
      </c>
    </row>
    <row r="88" spans="1:10" x14ac:dyDescent="0.25">
      <c r="A88" s="3">
        <v>4</v>
      </c>
      <c r="B88" s="4" t="s">
        <v>354</v>
      </c>
      <c r="C88" s="3" t="s">
        <v>56</v>
      </c>
      <c r="D88" s="3" t="s">
        <v>69</v>
      </c>
      <c r="E88" s="3" t="s">
        <v>93</v>
      </c>
      <c r="F88" s="3" t="s">
        <v>19</v>
      </c>
      <c r="G88" s="3">
        <v>337</v>
      </c>
      <c r="H88" s="3">
        <v>5</v>
      </c>
      <c r="I88" s="3">
        <v>9</v>
      </c>
      <c r="J88" s="3">
        <v>7.02</v>
      </c>
    </row>
    <row r="89" spans="1:10" x14ac:dyDescent="0.25">
      <c r="A89" s="3"/>
      <c r="B89" s="4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4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4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4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4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4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4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4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4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4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4"/>
      <c r="C99" s="3"/>
      <c r="D99" s="3"/>
      <c r="E99" s="3"/>
      <c r="F99" s="3"/>
      <c r="G99" s="3"/>
      <c r="H99" s="3"/>
      <c r="I99" s="3"/>
      <c r="J99" s="3"/>
    </row>
    <row r="100" spans="1:10" ht="16.5" x14ac:dyDescent="0.25">
      <c r="A100" s="1"/>
    </row>
    <row r="101" spans="1:10" ht="16.5" x14ac:dyDescent="0.25">
      <c r="A101" s="1"/>
    </row>
    <row r="102" spans="1:10" ht="16.5" x14ac:dyDescent="0.25">
      <c r="A102" s="1"/>
    </row>
    <row r="103" spans="1:10" ht="16.5" x14ac:dyDescent="0.25">
      <c r="A103" s="1"/>
    </row>
    <row r="104" spans="1:10" ht="16.5" x14ac:dyDescent="0.25">
      <c r="A104" s="1"/>
    </row>
    <row r="105" spans="1:10" ht="16.5" x14ac:dyDescent="0.25">
      <c r="A105" s="1"/>
    </row>
    <row r="106" spans="1:10" ht="16.5" x14ac:dyDescent="0.25">
      <c r="A106" s="1"/>
    </row>
    <row r="107" spans="1:10" ht="16.5" x14ac:dyDescent="0.25">
      <c r="A107" s="1"/>
    </row>
    <row r="108" spans="1:10" ht="16.5" x14ac:dyDescent="0.25">
      <c r="A108" s="1"/>
    </row>
    <row r="109" spans="1:10" ht="16.5" x14ac:dyDescent="0.25">
      <c r="A109" s="1"/>
    </row>
    <row r="110" spans="1:10" ht="16.5" x14ac:dyDescent="0.25">
      <c r="A110" s="1"/>
    </row>
    <row r="111" spans="1:10" ht="16.5" x14ac:dyDescent="0.25">
      <c r="A111" s="1"/>
    </row>
    <row r="112" spans="1:10" ht="16.5" x14ac:dyDescent="0.25">
      <c r="A112" s="1"/>
    </row>
    <row r="113" spans="1:1" ht="16.5" x14ac:dyDescent="0.25">
      <c r="A113" s="1"/>
    </row>
    <row r="114" spans="1:1" ht="16.5" x14ac:dyDescent="0.25">
      <c r="A114" s="1"/>
    </row>
    <row r="115" spans="1:1" ht="16.5" x14ac:dyDescent="0.25">
      <c r="A115" s="1"/>
    </row>
    <row r="116" spans="1:1" ht="16.5" x14ac:dyDescent="0.25">
      <c r="A116" s="1"/>
    </row>
    <row r="117" spans="1:1" ht="16.5" x14ac:dyDescent="0.25">
      <c r="A117" s="1"/>
    </row>
    <row r="118" spans="1:1" ht="16.5" x14ac:dyDescent="0.25">
      <c r="A118" s="1"/>
    </row>
    <row r="119" spans="1:1" ht="16.5" x14ac:dyDescent="0.25">
      <c r="A119" s="1"/>
    </row>
    <row r="120" spans="1:1" ht="16.5" x14ac:dyDescent="0.25">
      <c r="A120" s="1"/>
    </row>
    <row r="121" spans="1:1" ht="16.5" x14ac:dyDescent="0.25">
      <c r="A121" s="1"/>
    </row>
    <row r="122" spans="1:1" ht="16.5" x14ac:dyDescent="0.25">
      <c r="A122" s="1"/>
    </row>
    <row r="123" spans="1:1" ht="16.5" x14ac:dyDescent="0.25">
      <c r="A123" s="1"/>
    </row>
    <row r="124" spans="1:1" ht="16.5" x14ac:dyDescent="0.25">
      <c r="A124" s="1"/>
    </row>
    <row r="125" spans="1:1" ht="16.5" x14ac:dyDescent="0.25">
      <c r="A125" s="1"/>
    </row>
    <row r="126" spans="1:1" ht="16.5" x14ac:dyDescent="0.25">
      <c r="A126" s="1"/>
    </row>
    <row r="127" spans="1:1" ht="16.5" x14ac:dyDescent="0.25">
      <c r="A127" s="1"/>
    </row>
    <row r="128" spans="1:1" ht="16.5" x14ac:dyDescent="0.25">
      <c r="A128" s="1"/>
    </row>
    <row r="129" spans="1:1" ht="16.5" x14ac:dyDescent="0.25">
      <c r="A129" s="1"/>
    </row>
    <row r="130" spans="1:1" ht="16.5" x14ac:dyDescent="0.25">
      <c r="A130" s="1"/>
    </row>
    <row r="131" spans="1:1" ht="16.5" x14ac:dyDescent="0.25">
      <c r="A131" s="1"/>
    </row>
    <row r="132" spans="1:1" ht="16.5" x14ac:dyDescent="0.25">
      <c r="A132" s="1"/>
    </row>
    <row r="133" spans="1:1" ht="16.5" x14ac:dyDescent="0.25">
      <c r="A133" s="1"/>
    </row>
    <row r="134" spans="1:1" ht="16.5" x14ac:dyDescent="0.25">
      <c r="A134" s="1"/>
    </row>
    <row r="135" spans="1:1" ht="16.5" x14ac:dyDescent="0.25">
      <c r="A135" s="1"/>
    </row>
    <row r="136" spans="1:1" ht="16.5" x14ac:dyDescent="0.25">
      <c r="A136" s="1"/>
    </row>
    <row r="137" spans="1:1" ht="16.5" x14ac:dyDescent="0.25">
      <c r="A137" s="1"/>
    </row>
    <row r="138" spans="1:1" ht="16.5" x14ac:dyDescent="0.25">
      <c r="A138" s="1"/>
    </row>
    <row r="139" spans="1:1" ht="16.5" x14ac:dyDescent="0.25">
      <c r="A139" s="1"/>
    </row>
    <row r="140" spans="1:1" ht="16.5" x14ac:dyDescent="0.25">
      <c r="A140" s="1"/>
    </row>
    <row r="141" spans="1:1" ht="16.5" x14ac:dyDescent="0.25">
      <c r="A141" s="1"/>
    </row>
    <row r="142" spans="1:1" ht="16.5" x14ac:dyDescent="0.25">
      <c r="A142" s="1"/>
    </row>
    <row r="143" spans="1:1" ht="16.5" x14ac:dyDescent="0.25">
      <c r="A143" s="1"/>
    </row>
    <row r="144" spans="1:1" ht="16.5" x14ac:dyDescent="0.25">
      <c r="A144" s="1"/>
    </row>
    <row r="145" spans="1:1" ht="16.5" x14ac:dyDescent="0.25">
      <c r="A145" s="1"/>
    </row>
    <row r="146" spans="1:1" ht="16.5" x14ac:dyDescent="0.25">
      <c r="A146" s="1"/>
    </row>
    <row r="147" spans="1:1" ht="16.5" x14ac:dyDescent="0.25">
      <c r="A147" s="1"/>
    </row>
    <row r="148" spans="1:1" ht="16.5" x14ac:dyDescent="0.25">
      <c r="A148" s="1"/>
    </row>
    <row r="149" spans="1:1" ht="16.5" x14ac:dyDescent="0.25">
      <c r="A149" s="1"/>
    </row>
    <row r="150" spans="1:1" ht="16.5" x14ac:dyDescent="0.25">
      <c r="A150" s="1"/>
    </row>
    <row r="151" spans="1:1" ht="16.5" x14ac:dyDescent="0.25">
      <c r="A151" s="1"/>
    </row>
    <row r="152" spans="1:1" ht="16.5" x14ac:dyDescent="0.25">
      <c r="A152" s="1"/>
    </row>
    <row r="153" spans="1:1" ht="16.5" x14ac:dyDescent="0.25">
      <c r="A153" s="1"/>
    </row>
    <row r="154" spans="1:1" ht="16.5" x14ac:dyDescent="0.25">
      <c r="A154" s="1"/>
    </row>
    <row r="155" spans="1:1" ht="16.5" x14ac:dyDescent="0.25">
      <c r="A155" s="1"/>
    </row>
    <row r="156" spans="1:1" ht="16.5" x14ac:dyDescent="0.25">
      <c r="A156" s="1"/>
    </row>
    <row r="157" spans="1:1" ht="16.5" x14ac:dyDescent="0.25">
      <c r="A157" s="1"/>
    </row>
    <row r="158" spans="1:1" ht="16.5" x14ac:dyDescent="0.25">
      <c r="A158" s="1"/>
    </row>
    <row r="159" spans="1:1" ht="16.5" x14ac:dyDescent="0.25">
      <c r="A159" s="1"/>
    </row>
    <row r="160" spans="1:1" ht="16.5" x14ac:dyDescent="0.25">
      <c r="A160" s="1"/>
    </row>
    <row r="161" spans="1:1" ht="16.5" x14ac:dyDescent="0.25">
      <c r="A161" s="1"/>
    </row>
    <row r="162" spans="1:1" ht="16.5" x14ac:dyDescent="0.25">
      <c r="A162" s="1"/>
    </row>
    <row r="163" spans="1:1" ht="16.5" x14ac:dyDescent="0.25">
      <c r="A163" s="1"/>
    </row>
    <row r="164" spans="1:1" ht="16.5" x14ac:dyDescent="0.25">
      <c r="A164" s="1"/>
    </row>
    <row r="165" spans="1:1" ht="16.5" x14ac:dyDescent="0.25">
      <c r="A165" s="1"/>
    </row>
    <row r="166" spans="1:1" ht="16.5" x14ac:dyDescent="0.25">
      <c r="A166" s="1"/>
    </row>
    <row r="167" spans="1:1" ht="16.5" x14ac:dyDescent="0.25">
      <c r="A167" s="1"/>
    </row>
    <row r="168" spans="1:1" ht="16.5" x14ac:dyDescent="0.25">
      <c r="A168" s="1"/>
    </row>
    <row r="169" spans="1:1" ht="16.5" x14ac:dyDescent="0.25">
      <c r="A169" s="1"/>
    </row>
    <row r="170" spans="1:1" ht="16.5" x14ac:dyDescent="0.25">
      <c r="A170" s="1"/>
    </row>
    <row r="171" spans="1:1" ht="16.5" x14ac:dyDescent="0.25">
      <c r="A171" s="1"/>
    </row>
    <row r="172" spans="1:1" ht="16.5" x14ac:dyDescent="0.25">
      <c r="A172" s="1"/>
    </row>
    <row r="173" spans="1:1" ht="16.5" x14ac:dyDescent="0.25">
      <c r="A173" s="1"/>
    </row>
    <row r="174" spans="1:1" ht="16.5" x14ac:dyDescent="0.25">
      <c r="A174" s="1"/>
    </row>
    <row r="175" spans="1:1" ht="16.5" x14ac:dyDescent="0.25">
      <c r="A175" s="1"/>
    </row>
    <row r="176" spans="1:1" ht="16.5" x14ac:dyDescent="0.25">
      <c r="A176" s="1"/>
    </row>
    <row r="177" spans="1:1" ht="16.5" x14ac:dyDescent="0.25">
      <c r="A177" s="1"/>
    </row>
    <row r="178" spans="1:1" ht="16.5" x14ac:dyDescent="0.25">
      <c r="A178" s="1"/>
    </row>
    <row r="179" spans="1:1" ht="16.5" x14ac:dyDescent="0.25">
      <c r="A179" s="1"/>
    </row>
    <row r="180" spans="1:1" ht="16.5" x14ac:dyDescent="0.25">
      <c r="A180" s="1"/>
    </row>
    <row r="181" spans="1:1" ht="16.5" x14ac:dyDescent="0.25">
      <c r="A181" s="1"/>
    </row>
    <row r="182" spans="1:1" ht="16.5" x14ac:dyDescent="0.25">
      <c r="A182" s="1"/>
    </row>
    <row r="183" spans="1:1" ht="16.5" x14ac:dyDescent="0.25">
      <c r="A183" s="1"/>
    </row>
    <row r="184" spans="1:1" ht="16.5" x14ac:dyDescent="0.25">
      <c r="A184" s="1"/>
    </row>
    <row r="185" spans="1:1" ht="16.5" x14ac:dyDescent="0.25">
      <c r="A185" s="1"/>
    </row>
    <row r="186" spans="1:1" ht="16.5" x14ac:dyDescent="0.25">
      <c r="A186" s="1"/>
    </row>
    <row r="187" spans="1:1" ht="16.5" x14ac:dyDescent="0.25">
      <c r="A187" s="1"/>
    </row>
    <row r="188" spans="1:1" ht="16.5" x14ac:dyDescent="0.25">
      <c r="A188" s="1"/>
    </row>
    <row r="189" spans="1:1" ht="16.5" x14ac:dyDescent="0.25">
      <c r="A189" s="1"/>
    </row>
    <row r="190" spans="1:1" ht="16.5" x14ac:dyDescent="0.25">
      <c r="A190" s="1"/>
    </row>
    <row r="191" spans="1:1" ht="16.5" x14ac:dyDescent="0.25">
      <c r="A191" s="1"/>
    </row>
    <row r="192" spans="1:1" ht="16.5" x14ac:dyDescent="0.25">
      <c r="A192" s="1"/>
    </row>
    <row r="193" spans="1:1" ht="16.5" x14ac:dyDescent="0.25">
      <c r="A193" s="1"/>
    </row>
    <row r="194" spans="1:1" ht="16.5" x14ac:dyDescent="0.25">
      <c r="A194" s="1"/>
    </row>
    <row r="195" spans="1:1" ht="16.5" x14ac:dyDescent="0.25">
      <c r="A195" s="1"/>
    </row>
    <row r="196" spans="1:1" ht="16.5" x14ac:dyDescent="0.25">
      <c r="A196" s="1"/>
    </row>
    <row r="197" spans="1:1" ht="16.5" x14ac:dyDescent="0.25">
      <c r="A197" s="1"/>
    </row>
    <row r="198" spans="1:1" ht="16.5" x14ac:dyDescent="0.25">
      <c r="A198" s="1"/>
    </row>
    <row r="199" spans="1:1" ht="16.5" x14ac:dyDescent="0.25">
      <c r="A199" s="1"/>
    </row>
    <row r="200" spans="1:1" ht="16.5" x14ac:dyDescent="0.25">
      <c r="A200" s="1"/>
    </row>
    <row r="201" spans="1:1" ht="16.5" x14ac:dyDescent="0.25">
      <c r="A201" s="1"/>
    </row>
    <row r="202" spans="1:1" ht="16.5" x14ac:dyDescent="0.25">
      <c r="A202" s="1"/>
    </row>
    <row r="203" spans="1:1" ht="16.5" x14ac:dyDescent="0.25">
      <c r="A203" s="1"/>
    </row>
    <row r="204" spans="1:1" ht="16.5" x14ac:dyDescent="0.25">
      <c r="A204" s="1"/>
    </row>
    <row r="205" spans="1:1" ht="16.5" x14ac:dyDescent="0.25">
      <c r="A205" s="1"/>
    </row>
    <row r="206" spans="1:1" ht="16.5" x14ac:dyDescent="0.25">
      <c r="A206" s="1"/>
    </row>
    <row r="207" spans="1:1" ht="16.5" x14ac:dyDescent="0.25">
      <c r="A207" s="1"/>
    </row>
    <row r="208" spans="1:1" ht="16.5" x14ac:dyDescent="0.25">
      <c r="A208" s="1"/>
    </row>
    <row r="209" spans="1:1" ht="16.5" x14ac:dyDescent="0.25">
      <c r="A209" s="1"/>
    </row>
    <row r="210" spans="1:1" ht="16.5" x14ac:dyDescent="0.25">
      <c r="A210" s="1"/>
    </row>
    <row r="211" spans="1:1" ht="16.5" x14ac:dyDescent="0.25">
      <c r="A211" s="1"/>
    </row>
    <row r="212" spans="1:1" ht="16.5" x14ac:dyDescent="0.25">
      <c r="A212" s="1"/>
    </row>
    <row r="213" spans="1:1" ht="16.5" x14ac:dyDescent="0.25">
      <c r="A213" s="1"/>
    </row>
    <row r="214" spans="1:1" ht="16.5" x14ac:dyDescent="0.25">
      <c r="A214" s="1"/>
    </row>
    <row r="215" spans="1:1" ht="16.5" x14ac:dyDescent="0.25">
      <c r="A215" s="1"/>
    </row>
    <row r="216" spans="1:1" ht="16.5" x14ac:dyDescent="0.25">
      <c r="A216" s="1"/>
    </row>
    <row r="217" spans="1:1" ht="16.5" x14ac:dyDescent="0.25">
      <c r="A217" s="1"/>
    </row>
    <row r="218" spans="1:1" ht="16.5" x14ac:dyDescent="0.25">
      <c r="A218" s="1"/>
    </row>
    <row r="219" spans="1:1" ht="16.5" x14ac:dyDescent="0.25">
      <c r="A219" s="1"/>
    </row>
    <row r="220" spans="1:1" ht="16.5" x14ac:dyDescent="0.25">
      <c r="A220" s="1"/>
    </row>
    <row r="221" spans="1:1" ht="16.5" x14ac:dyDescent="0.25">
      <c r="A221" s="1"/>
    </row>
    <row r="222" spans="1:1" ht="16.5" x14ac:dyDescent="0.25">
      <c r="A222" s="1"/>
    </row>
    <row r="223" spans="1:1" ht="16.5" x14ac:dyDescent="0.25">
      <c r="A223" s="1"/>
    </row>
    <row r="224" spans="1:1" ht="16.5" x14ac:dyDescent="0.25">
      <c r="A224" s="1"/>
    </row>
    <row r="225" spans="1:1" ht="16.5" x14ac:dyDescent="0.25">
      <c r="A225" s="1"/>
    </row>
    <row r="226" spans="1:1" ht="16.5" x14ac:dyDescent="0.25">
      <c r="A226" s="1"/>
    </row>
    <row r="227" spans="1:1" ht="16.5" x14ac:dyDescent="0.25">
      <c r="A227" s="1"/>
    </row>
    <row r="228" spans="1:1" ht="16.5" x14ac:dyDescent="0.25">
      <c r="A228" s="1"/>
    </row>
    <row r="229" spans="1:1" ht="16.5" x14ac:dyDescent="0.25">
      <c r="A229" s="1"/>
    </row>
    <row r="230" spans="1:1" ht="16.5" x14ac:dyDescent="0.25">
      <c r="A230" s="1"/>
    </row>
    <row r="231" spans="1:1" ht="16.5" x14ac:dyDescent="0.25">
      <c r="A231" s="1"/>
    </row>
  </sheetData>
  <sortState xmlns:xlrd2="http://schemas.microsoft.com/office/spreadsheetml/2017/richdata2" ref="A21:H32">
    <sortCondition ref="G23"/>
  </sortState>
  <hyperlinks>
    <hyperlink ref="B3" r:id="rId1" display="https://resultat.bagskytte.se/Archer/Details/1872930" xr:uid="{00000000-0004-0000-0400-000000000000}"/>
    <hyperlink ref="B4" r:id="rId2" display="https://resultat.bagskytte.se/Archer/Details/805434" xr:uid="{00000000-0004-0000-0400-000001000000}"/>
    <hyperlink ref="B5" r:id="rId3" display="https://resultat.bagskytte.se/Archer/Details/3776928" xr:uid="{00000000-0004-0000-0400-000002000000}"/>
    <hyperlink ref="B6" r:id="rId4" display="https://resultat.bagskytte.se/Archer/Details/2800624" xr:uid="{00000000-0004-0000-0400-000003000000}"/>
    <hyperlink ref="B8" r:id="rId5" display="https://resultat.bagskytte.se/Archer/Details/2801772" xr:uid="{00000000-0004-0000-0400-000004000000}"/>
    <hyperlink ref="B9" r:id="rId6" display="https://resultat.bagskytte.se/Archer/Details/1982876" xr:uid="{00000000-0004-0000-0400-000005000000}"/>
    <hyperlink ref="B10" r:id="rId7" display="https://resultat.bagskytte.se/Archer/Details/3892320" xr:uid="{00000000-0004-0000-0400-000006000000}"/>
    <hyperlink ref="B11" r:id="rId8" display="https://resultat.bagskytte.se/Archer/Details/1386487" xr:uid="{00000000-0004-0000-0400-000007000000}"/>
    <hyperlink ref="B12" r:id="rId9" display="https://resultat.bagskytte.se/Archer/Details/2904349" xr:uid="{00000000-0004-0000-0400-000008000000}"/>
    <hyperlink ref="B13" r:id="rId10" display="https://resultat.bagskytte.se/Archer/Details/1494155" xr:uid="{00000000-0004-0000-0400-000009000000}"/>
    <hyperlink ref="B14" r:id="rId11" display="https://resultat.bagskytte.se/Archer/Details/2055691" xr:uid="{00000000-0004-0000-0400-00000A000000}"/>
    <hyperlink ref="B15" r:id="rId12" display="https://resultat.bagskytte.se/Archer/Details/1620409" xr:uid="{00000000-0004-0000-0400-00000B000000}"/>
    <hyperlink ref="B16" r:id="rId13" display="https://resultat.bagskytte.se/Archer/Details/2922487" xr:uid="{00000000-0004-0000-0400-00000C000000}"/>
    <hyperlink ref="B17" r:id="rId14" display="https://resultat.bagskytte.se/Archer/Details/2886834" xr:uid="{00000000-0004-0000-0400-00000D000000}"/>
    <hyperlink ref="B18" r:id="rId15" display="https://resultat.bagskytte.se/Archer/Details/1490452" xr:uid="{00000000-0004-0000-0400-00000E000000}"/>
    <hyperlink ref="B19" r:id="rId16" display="https://resultat.bagskytte.se/Archer/Details/785974" xr:uid="{00000000-0004-0000-0400-00000F000000}"/>
    <hyperlink ref="B20" r:id="rId17" display="https://resultat.bagskytte.se/Archer/Details/1609210" xr:uid="{00000000-0004-0000-0400-000010000000}"/>
    <hyperlink ref="B21" r:id="rId18" display="https://resultat.bagskytte.se/Archer/Details/1609531" xr:uid="{00000000-0004-0000-0400-000011000000}"/>
    <hyperlink ref="B22" r:id="rId19" display="https://resultat.bagskytte.se/Archer/Details/1786881" xr:uid="{00000000-0004-0000-0400-000012000000}"/>
    <hyperlink ref="B23" r:id="rId20" display="https://resultat.bagskytte.se/Archer/Details/4060946" xr:uid="{00000000-0004-0000-0400-000013000000}"/>
    <hyperlink ref="B24" r:id="rId21" display="https://resultat.bagskytte.se/Archer/Details/822503" xr:uid="{00000000-0004-0000-0400-000014000000}"/>
    <hyperlink ref="B25" r:id="rId22" display="https://resultat.bagskytte.se/Archer/Details/908449" xr:uid="{00000000-0004-0000-0400-000015000000}"/>
    <hyperlink ref="B26" r:id="rId23" display="https://resultat.bagskytte.se/Archer/Details/2809319" xr:uid="{00000000-0004-0000-0400-000016000000}"/>
    <hyperlink ref="B27" r:id="rId24" display="https://resultat.bagskytte.se/Archer/Details/1393337" xr:uid="{00000000-0004-0000-0400-000017000000}"/>
    <hyperlink ref="B28" r:id="rId25" display="https://resultat.bagskytte.se/Archer/Details/2168790" xr:uid="{00000000-0004-0000-0400-000018000000}"/>
    <hyperlink ref="B29" r:id="rId26" display="https://resultat.bagskytte.se/Archer/Details/2841336" xr:uid="{00000000-0004-0000-0400-000019000000}"/>
    <hyperlink ref="B30" r:id="rId27" display="https://resultat.bagskytte.se/Archer/Details/403931" xr:uid="{00000000-0004-0000-0400-00001A000000}"/>
    <hyperlink ref="B31" r:id="rId28" display="https://resultat.bagskytte.se/Archer/Details/847658" xr:uid="{00000000-0004-0000-0400-00001B000000}"/>
    <hyperlink ref="B32" r:id="rId29" display="https://resultat.bagskytte.se/Archer/Details/1791642" xr:uid="{00000000-0004-0000-0400-00001C000000}"/>
    <hyperlink ref="B33" r:id="rId30" display="https://resultat.bagskytte.se/Archer/Details/1908222" xr:uid="{00000000-0004-0000-0400-00001D000000}"/>
    <hyperlink ref="B34" r:id="rId31" display="https://resultat.bagskytte.se/Archer/Details/1428640" xr:uid="{00000000-0004-0000-0400-00001E000000}"/>
    <hyperlink ref="B35" r:id="rId32" display="https://resultat.bagskytte.se/Archer/Details/752991" xr:uid="{00000000-0004-0000-0400-00001F000000}"/>
    <hyperlink ref="B36" r:id="rId33" display="https://resultat.bagskytte.se/Archer/Details/1525043" xr:uid="{00000000-0004-0000-0400-000020000000}"/>
    <hyperlink ref="B37" r:id="rId34" display="https://resultat.bagskytte.se/Archer/Details/616869" xr:uid="{00000000-0004-0000-0400-000021000000}"/>
    <hyperlink ref="B38" r:id="rId35" display="https://resultat.bagskytte.se/Archer/Details/1382247" xr:uid="{00000000-0004-0000-0400-000022000000}"/>
    <hyperlink ref="B39" r:id="rId36" display="https://resultat.bagskytte.se/Archer/Details/2288563" xr:uid="{00000000-0004-0000-0400-000023000000}"/>
    <hyperlink ref="B40" r:id="rId37" display="https://resultat.bagskytte.se/Archer/Details/4496551" xr:uid="{00000000-0004-0000-0400-000024000000}"/>
    <hyperlink ref="B41" r:id="rId38" display="https://resultat.bagskytte.se/Archer/Details/850108" xr:uid="{00000000-0004-0000-0400-000025000000}"/>
    <hyperlink ref="B42" r:id="rId39" display="https://resultat.bagskytte.se/Archer/Details/1020593" xr:uid="{00000000-0004-0000-0400-000026000000}"/>
    <hyperlink ref="B43" r:id="rId40" display="https://resultat.bagskytte.se/Archer/Details/822233" xr:uid="{00000000-0004-0000-0400-000027000000}"/>
    <hyperlink ref="B44" r:id="rId41" display="https://resultat.bagskytte.se/Archer/Details/374074" xr:uid="{00000000-0004-0000-0400-000028000000}"/>
    <hyperlink ref="B45" r:id="rId42" display="https://resultat.bagskytte.se/Archer/Details/754885" xr:uid="{00000000-0004-0000-0400-000029000000}"/>
    <hyperlink ref="B46" r:id="rId43" display="https://resultat.bagskytte.se/Archer/Details/1754233" xr:uid="{00000000-0004-0000-0400-00002A000000}"/>
    <hyperlink ref="B47" r:id="rId44" display="https://resultat.bagskytte.se/Archer/Details/699136" xr:uid="{00000000-0004-0000-0400-00002B000000}"/>
    <hyperlink ref="B48" r:id="rId45" display="https://resultat.bagskytte.se/Archer/Details/1574928" xr:uid="{00000000-0004-0000-0400-00002C000000}"/>
    <hyperlink ref="B49" r:id="rId46" display="https://resultat.bagskytte.se/Archer/Details/722518" xr:uid="{00000000-0004-0000-0400-00002D000000}"/>
    <hyperlink ref="B50" r:id="rId47" display="https://resultat.bagskytte.se/Archer/Details/1591327" xr:uid="{00000000-0004-0000-0400-00002E000000}"/>
    <hyperlink ref="B51" r:id="rId48" display="https://resultat.bagskytte.se/Archer/Details/3132298" xr:uid="{00000000-0004-0000-0400-00002F000000}"/>
    <hyperlink ref="B52" r:id="rId49" display="https://resultat.bagskytte.se/Archer/Details/4184348" xr:uid="{00000000-0004-0000-0400-000030000000}"/>
    <hyperlink ref="B53" r:id="rId50" display="https://resultat.bagskytte.se/Archer/Details/809784" xr:uid="{00000000-0004-0000-0400-000031000000}"/>
    <hyperlink ref="B54" r:id="rId51" display="https://resultat.bagskytte.se/Archer/Details/1870656" xr:uid="{00000000-0004-0000-0400-000032000000}"/>
    <hyperlink ref="B55" r:id="rId52" display="https://resultat.bagskytte.se/Archer/Details/1762378" xr:uid="{00000000-0004-0000-0400-000033000000}"/>
    <hyperlink ref="B56" r:id="rId53" display="https://resultat.bagskytte.se/Archer/Details/2961450" xr:uid="{00000000-0004-0000-0400-000034000000}"/>
    <hyperlink ref="B57" r:id="rId54" display="https://resultat.bagskytte.se/Archer/Details/1793546" xr:uid="{00000000-0004-0000-0400-000035000000}"/>
    <hyperlink ref="B58" r:id="rId55" display="https://resultat.bagskytte.se/Archer/Details/1009060" xr:uid="{00000000-0004-0000-0400-000036000000}"/>
    <hyperlink ref="B59" r:id="rId56" display="https://resultat.bagskytte.se/Archer/Details/870830" xr:uid="{00000000-0004-0000-0400-000037000000}"/>
    <hyperlink ref="B60" r:id="rId57" display="https://resultat.bagskytte.se/Archer/Details/1085594" xr:uid="{00000000-0004-0000-0400-000038000000}"/>
    <hyperlink ref="B61" r:id="rId58" display="https://resultat.bagskytte.se/Archer/Details/3776881" xr:uid="{00000000-0004-0000-0400-000039000000}"/>
    <hyperlink ref="B62" r:id="rId59" display="https://resultat.bagskytte.se/Archer/Details/3260599" xr:uid="{00000000-0004-0000-0400-00003A000000}"/>
    <hyperlink ref="B63" r:id="rId60" display="https://resultat.bagskytte.se/Archer/Details/3491694" xr:uid="{00000000-0004-0000-0400-00003B000000}"/>
    <hyperlink ref="B64" r:id="rId61" display="https://resultat.bagskytte.se/Archer/Details/2985373" xr:uid="{00000000-0004-0000-0400-00003C000000}"/>
    <hyperlink ref="B65" r:id="rId62" display="https://resultat.bagskytte.se/Archer/Details/208152" xr:uid="{00000000-0004-0000-0400-00003D000000}"/>
    <hyperlink ref="B66" r:id="rId63" display="https://resultat.bagskytte.se/Archer/Details/2240524" xr:uid="{00000000-0004-0000-0400-00003E000000}"/>
    <hyperlink ref="B67" r:id="rId64" display="https://resultat.bagskytte.se/Archer/Details/2288564" xr:uid="{00000000-0004-0000-0400-00003F000000}"/>
    <hyperlink ref="B68" r:id="rId65" display="https://resultat.bagskytte.se/Archer/Details/1356300" xr:uid="{00000000-0004-0000-0400-000040000000}"/>
    <hyperlink ref="B69" r:id="rId66" display="https://resultat.bagskytte.se/Archer/Details/659808" xr:uid="{00000000-0004-0000-0400-000041000000}"/>
    <hyperlink ref="B70" r:id="rId67" display="https://resultat.bagskytte.se/Archer/Details/3288834" xr:uid="{00000000-0004-0000-0400-000042000000}"/>
    <hyperlink ref="B71" r:id="rId68" display="https://resultat.bagskytte.se/Archer/Details/1831456" xr:uid="{00000000-0004-0000-0400-000043000000}"/>
    <hyperlink ref="B72" r:id="rId69" display="https://resultat.bagskytte.se/Archer/Details/1743464" xr:uid="{00000000-0004-0000-0400-000044000000}"/>
    <hyperlink ref="B73" r:id="rId70" display="https://resultat.bagskytte.se/Archer/Details/3895822" xr:uid="{00000000-0004-0000-0400-000045000000}"/>
    <hyperlink ref="B74" r:id="rId71" display="https://resultat.bagskytte.se/Archer/Details/491366" xr:uid="{00000000-0004-0000-0400-000046000000}"/>
    <hyperlink ref="B75" r:id="rId72" display="https://resultat.bagskytte.se/Archer/Details/1097495" xr:uid="{00000000-0004-0000-0400-000047000000}"/>
    <hyperlink ref="B76" r:id="rId73" display="https://resultat.bagskytte.se/Archer/Details/1582002" xr:uid="{00000000-0004-0000-0400-000048000000}"/>
    <hyperlink ref="B77" r:id="rId74" display="https://resultat.bagskytte.se/Archer/Details/1867370" xr:uid="{00000000-0004-0000-0400-000049000000}"/>
    <hyperlink ref="B78" r:id="rId75" display="https://resultat.bagskytte.se/Archer/Details/754338" xr:uid="{00000000-0004-0000-0400-00004A000000}"/>
    <hyperlink ref="B79" r:id="rId76" display="https://resultat.bagskytte.se/Archer/Details/3833106" xr:uid="{00000000-0004-0000-0400-00004B000000}"/>
    <hyperlink ref="B80" r:id="rId77" display="https://resultat.bagskytte.se/Archer/Details/2898373" xr:uid="{00000000-0004-0000-0400-00004C000000}"/>
    <hyperlink ref="B81" r:id="rId78" display="https://resultat.bagskytte.se/Archer/Details/1470780" xr:uid="{00000000-0004-0000-0400-00004D000000}"/>
    <hyperlink ref="B82" r:id="rId79" display="https://resultat.bagskytte.se/Archer/Details/1442736" xr:uid="{00000000-0004-0000-0400-00004E000000}"/>
    <hyperlink ref="B83" r:id="rId80" display="https://resultat.bagskytte.se/Archer/Details/3987375" xr:uid="{00000000-0004-0000-0400-00004F000000}"/>
    <hyperlink ref="B84" r:id="rId81" display="https://resultat.bagskytte.se/Archer/Details/2203728" xr:uid="{00000000-0004-0000-0400-000050000000}"/>
    <hyperlink ref="B85" r:id="rId82" display="https://resultat.bagskytte.se/Archer/Details/2981565" xr:uid="{00000000-0004-0000-0400-000051000000}"/>
    <hyperlink ref="B86" r:id="rId83" display="https://resultat.bagskytte.se/Archer/Details/1595907" xr:uid="{00000000-0004-0000-0400-000052000000}"/>
    <hyperlink ref="B87" r:id="rId84" display="https://resultat.bagskytte.se/Archer/Details/1979063" xr:uid="{00000000-0004-0000-0400-000053000000}"/>
    <hyperlink ref="B88" r:id="rId85" display="https://resultat.bagskytte.se/Archer/Details/2375536" xr:uid="{00000000-0004-0000-0400-000054000000}"/>
  </hyperlinks>
  <pageMargins left="0.7" right="0.7" top="0.75" bottom="0.75" header="0.3" footer="0.3"/>
  <pageSetup paperSize="9" orientation="portrait" r:id="rId8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2"/>
  <sheetViews>
    <sheetView zoomScale="85" zoomScaleNormal="85" workbookViewId="0">
      <selection activeCell="L16" sqref="L16"/>
    </sheetView>
  </sheetViews>
  <sheetFormatPr defaultRowHeight="15" x14ac:dyDescent="0.25"/>
  <cols>
    <col min="1" max="1" width="3.28515625" bestFit="1" customWidth="1"/>
    <col min="2" max="2" width="23.85546875" bestFit="1" customWidth="1"/>
    <col min="3" max="3" width="38" bestFit="1" customWidth="1"/>
    <col min="4" max="4" width="2.42578125" bestFit="1" customWidth="1"/>
    <col min="5" max="5" width="4.28515625" bestFit="1" customWidth="1"/>
    <col min="6" max="6" width="13.5703125" bestFit="1" customWidth="1"/>
    <col min="7" max="7" width="4.28515625" bestFit="1" customWidth="1"/>
    <col min="8" max="9" width="3.28515625" bestFit="1" customWidth="1"/>
    <col min="10" max="10" width="4.85546875" bestFit="1" customWidth="1"/>
  </cols>
  <sheetData>
    <row r="1" spans="1:10" x14ac:dyDescent="0.25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>
        <v>1</v>
      </c>
      <c r="B3" s="4" t="s">
        <v>264</v>
      </c>
      <c r="C3" s="3" t="s">
        <v>31</v>
      </c>
      <c r="D3" s="3" t="s">
        <v>17</v>
      </c>
      <c r="E3" s="3" t="s">
        <v>18</v>
      </c>
      <c r="F3" s="3" t="s">
        <v>19</v>
      </c>
      <c r="G3" s="3">
        <v>479</v>
      </c>
      <c r="H3" s="3">
        <v>7</v>
      </c>
      <c r="I3" s="3">
        <v>15</v>
      </c>
      <c r="J3" s="3">
        <v>7.98</v>
      </c>
    </row>
    <row r="4" spans="1:10" x14ac:dyDescent="0.25">
      <c r="A4" s="3">
        <v>2</v>
      </c>
      <c r="B4" s="4" t="s">
        <v>371</v>
      </c>
      <c r="C4" s="3" t="s">
        <v>372</v>
      </c>
      <c r="D4" s="3" t="s">
        <v>17</v>
      </c>
      <c r="E4" s="3" t="s">
        <v>18</v>
      </c>
      <c r="F4" s="3" t="s">
        <v>19</v>
      </c>
      <c r="G4" s="3">
        <v>474</v>
      </c>
      <c r="H4" s="3">
        <v>10</v>
      </c>
      <c r="I4" s="3">
        <v>9</v>
      </c>
      <c r="J4" s="3">
        <v>7.9</v>
      </c>
    </row>
    <row r="5" spans="1:10" x14ac:dyDescent="0.25">
      <c r="A5" s="3">
        <v>3</v>
      </c>
      <c r="B5" s="4" t="s">
        <v>373</v>
      </c>
      <c r="C5" s="3" t="s">
        <v>345</v>
      </c>
      <c r="D5" s="3" t="s">
        <v>17</v>
      </c>
      <c r="E5" s="3" t="s">
        <v>18</v>
      </c>
      <c r="F5" s="3" t="s">
        <v>19</v>
      </c>
      <c r="G5" s="3">
        <v>416</v>
      </c>
      <c r="H5" s="3">
        <v>5</v>
      </c>
      <c r="I5" s="3">
        <v>7</v>
      </c>
      <c r="J5" s="3">
        <v>6.93</v>
      </c>
    </row>
    <row r="6" spans="1:10" x14ac:dyDescent="0.25">
      <c r="A6" s="3">
        <v>4</v>
      </c>
      <c r="B6" s="4" t="s">
        <v>374</v>
      </c>
      <c r="C6" s="3" t="s">
        <v>345</v>
      </c>
      <c r="D6" s="3" t="s">
        <v>17</v>
      </c>
      <c r="E6" s="3" t="s">
        <v>18</v>
      </c>
      <c r="F6" s="3" t="s">
        <v>19</v>
      </c>
      <c r="G6" s="3">
        <v>409</v>
      </c>
      <c r="H6" s="3">
        <v>4</v>
      </c>
      <c r="I6" s="3">
        <v>8</v>
      </c>
      <c r="J6" s="3">
        <v>6.82</v>
      </c>
    </row>
    <row r="7" spans="1:10" x14ac:dyDescent="0.25">
      <c r="A7" s="3">
        <v>5</v>
      </c>
      <c r="B7" s="4" t="s">
        <v>169</v>
      </c>
      <c r="C7" s="3" t="s">
        <v>20</v>
      </c>
      <c r="D7" s="3" t="s">
        <v>17</v>
      </c>
      <c r="E7" s="3" t="s">
        <v>18</v>
      </c>
      <c r="F7" s="3" t="s">
        <v>19</v>
      </c>
      <c r="G7" s="3">
        <v>408</v>
      </c>
      <c r="H7" s="3">
        <v>1</v>
      </c>
      <c r="I7" s="3">
        <v>13</v>
      </c>
      <c r="J7" s="3">
        <v>6.8</v>
      </c>
    </row>
    <row r="8" spans="1:10" x14ac:dyDescent="0.25">
      <c r="A8" s="3">
        <v>6</v>
      </c>
      <c r="B8" s="4" t="s">
        <v>375</v>
      </c>
      <c r="C8" s="3" t="s">
        <v>345</v>
      </c>
      <c r="D8" s="3" t="s">
        <v>17</v>
      </c>
      <c r="E8" s="3" t="s">
        <v>18</v>
      </c>
      <c r="F8" s="3" t="s">
        <v>19</v>
      </c>
      <c r="G8" s="3">
        <v>406</v>
      </c>
      <c r="H8" s="3">
        <v>3</v>
      </c>
      <c r="I8" s="3">
        <v>10</v>
      </c>
      <c r="J8" s="3">
        <v>6.77</v>
      </c>
    </row>
    <row r="9" spans="1:10" x14ac:dyDescent="0.25">
      <c r="A9" s="3">
        <v>7</v>
      </c>
      <c r="B9" s="4" t="s">
        <v>265</v>
      </c>
      <c r="C9" s="3" t="s">
        <v>21</v>
      </c>
      <c r="D9" s="3" t="s">
        <v>17</v>
      </c>
      <c r="E9" s="3" t="s">
        <v>18</v>
      </c>
      <c r="F9" s="3" t="s">
        <v>19</v>
      </c>
      <c r="G9" s="3">
        <v>404</v>
      </c>
      <c r="H9" s="3">
        <v>1</v>
      </c>
      <c r="I9" s="3">
        <v>10</v>
      </c>
      <c r="J9" s="3">
        <v>6.73</v>
      </c>
    </row>
    <row r="10" spans="1:10" x14ac:dyDescent="0.25">
      <c r="A10" s="3">
        <v>8</v>
      </c>
      <c r="B10" s="4" t="s">
        <v>267</v>
      </c>
      <c r="C10" s="3" t="s">
        <v>24</v>
      </c>
      <c r="D10" s="3" t="s">
        <v>17</v>
      </c>
      <c r="E10" s="3" t="s">
        <v>18</v>
      </c>
      <c r="F10" s="3" t="s">
        <v>19</v>
      </c>
      <c r="G10" s="3">
        <v>371</v>
      </c>
      <c r="H10" s="3">
        <v>4</v>
      </c>
      <c r="I10" s="3">
        <v>5</v>
      </c>
      <c r="J10" s="3">
        <v>6.18</v>
      </c>
    </row>
    <row r="11" spans="1:10" x14ac:dyDescent="0.25">
      <c r="A11" s="3">
        <v>9</v>
      </c>
      <c r="B11" s="4" t="s">
        <v>266</v>
      </c>
      <c r="C11" s="3" t="s">
        <v>20</v>
      </c>
      <c r="D11" s="3" t="s">
        <v>17</v>
      </c>
      <c r="E11" s="3" t="s">
        <v>18</v>
      </c>
      <c r="F11" s="3" t="s">
        <v>19</v>
      </c>
      <c r="G11" s="3">
        <v>359</v>
      </c>
      <c r="H11" s="3">
        <v>6</v>
      </c>
      <c r="I11" s="3">
        <v>3</v>
      </c>
      <c r="J11" s="3">
        <v>5.98</v>
      </c>
    </row>
    <row r="12" spans="1:10" x14ac:dyDescent="0.25">
      <c r="A12" s="3">
        <v>10</v>
      </c>
      <c r="B12" s="4" t="s">
        <v>376</v>
      </c>
      <c r="C12" s="3" t="s">
        <v>23</v>
      </c>
      <c r="D12" s="3" t="s">
        <v>17</v>
      </c>
      <c r="E12" s="3" t="s">
        <v>18</v>
      </c>
      <c r="F12" s="3" t="s">
        <v>19</v>
      </c>
      <c r="G12" s="3">
        <v>350</v>
      </c>
      <c r="H12" s="3">
        <v>1</v>
      </c>
      <c r="I12" s="3">
        <v>8</v>
      </c>
      <c r="J12" s="3">
        <v>5.83</v>
      </c>
    </row>
    <row r="13" spans="1:10" x14ac:dyDescent="0.25">
      <c r="A13" s="3">
        <v>11</v>
      </c>
      <c r="B13" s="4" t="s">
        <v>377</v>
      </c>
      <c r="C13" s="3" t="s">
        <v>345</v>
      </c>
      <c r="D13" s="3" t="s">
        <v>17</v>
      </c>
      <c r="E13" s="3" t="s">
        <v>18</v>
      </c>
      <c r="F13" s="3" t="s">
        <v>19</v>
      </c>
      <c r="G13" s="3">
        <v>349</v>
      </c>
      <c r="H13" s="3">
        <v>2</v>
      </c>
      <c r="I13" s="3">
        <v>5</v>
      </c>
      <c r="J13" s="3">
        <v>5.82</v>
      </c>
    </row>
    <row r="14" spans="1:10" x14ac:dyDescent="0.25">
      <c r="A14" s="3">
        <v>12</v>
      </c>
      <c r="B14" s="4" t="s">
        <v>162</v>
      </c>
      <c r="C14" s="3" t="s">
        <v>70</v>
      </c>
      <c r="D14" s="3" t="s">
        <v>17</v>
      </c>
      <c r="E14" s="3" t="s">
        <v>18</v>
      </c>
      <c r="F14" s="3" t="s">
        <v>19</v>
      </c>
      <c r="G14" s="3">
        <v>337</v>
      </c>
      <c r="H14" s="3">
        <v>3</v>
      </c>
      <c r="I14" s="3">
        <v>4</v>
      </c>
      <c r="J14" s="3">
        <v>5.62</v>
      </c>
    </row>
    <row r="15" spans="1:10" x14ac:dyDescent="0.25">
      <c r="A15" s="3">
        <v>13</v>
      </c>
      <c r="B15" s="4" t="s">
        <v>378</v>
      </c>
      <c r="C15" s="3" t="s">
        <v>25</v>
      </c>
      <c r="D15" s="3" t="s">
        <v>17</v>
      </c>
      <c r="E15" s="3" t="s">
        <v>18</v>
      </c>
      <c r="F15" s="3" t="s">
        <v>19</v>
      </c>
      <c r="G15" s="3">
        <v>334</v>
      </c>
      <c r="H15" s="3">
        <v>3</v>
      </c>
      <c r="I15" s="3">
        <v>4</v>
      </c>
      <c r="J15" s="3">
        <v>5.57</v>
      </c>
    </row>
    <row r="16" spans="1:10" x14ac:dyDescent="0.25">
      <c r="A16" s="3">
        <v>14</v>
      </c>
      <c r="B16" s="4" t="s">
        <v>379</v>
      </c>
      <c r="C16" s="3" t="s">
        <v>380</v>
      </c>
      <c r="D16" s="3" t="s">
        <v>17</v>
      </c>
      <c r="E16" s="3" t="s">
        <v>18</v>
      </c>
      <c r="F16" s="3" t="s">
        <v>19</v>
      </c>
      <c r="G16" s="3">
        <v>329</v>
      </c>
      <c r="H16" s="3">
        <v>4</v>
      </c>
      <c r="I16" s="3">
        <v>4</v>
      </c>
      <c r="J16" s="3">
        <v>5.48</v>
      </c>
    </row>
    <row r="17" spans="1:10" x14ac:dyDescent="0.25">
      <c r="A17" s="3">
        <v>15</v>
      </c>
      <c r="B17" s="4" t="s">
        <v>381</v>
      </c>
      <c r="C17" s="3" t="s">
        <v>43</v>
      </c>
      <c r="D17" s="3" t="s">
        <v>17</v>
      </c>
      <c r="E17" s="3" t="s">
        <v>18</v>
      </c>
      <c r="F17" s="3" t="s">
        <v>19</v>
      </c>
      <c r="G17" s="3">
        <v>319</v>
      </c>
      <c r="H17" s="3">
        <v>1</v>
      </c>
      <c r="I17" s="3">
        <v>4</v>
      </c>
      <c r="J17" s="3">
        <v>5.32</v>
      </c>
    </row>
    <row r="18" spans="1:10" x14ac:dyDescent="0.25">
      <c r="A18" s="3">
        <v>16</v>
      </c>
      <c r="B18" s="4" t="s">
        <v>382</v>
      </c>
      <c r="C18" s="3" t="s">
        <v>43</v>
      </c>
      <c r="D18" s="3" t="s">
        <v>17</v>
      </c>
      <c r="E18" s="3" t="s">
        <v>18</v>
      </c>
      <c r="F18" s="3" t="s">
        <v>19</v>
      </c>
      <c r="G18" s="3">
        <v>309</v>
      </c>
      <c r="H18" s="3">
        <v>0</v>
      </c>
      <c r="I18" s="3">
        <v>3</v>
      </c>
      <c r="J18" s="3">
        <v>5.15</v>
      </c>
    </row>
    <row r="19" spans="1:10" x14ac:dyDescent="0.25">
      <c r="A19" s="3">
        <v>17</v>
      </c>
      <c r="B19" s="4" t="s">
        <v>383</v>
      </c>
      <c r="C19" s="3" t="s">
        <v>384</v>
      </c>
      <c r="D19" s="3" t="s">
        <v>17</v>
      </c>
      <c r="E19" s="3" t="s">
        <v>18</v>
      </c>
      <c r="F19" s="3" t="s">
        <v>19</v>
      </c>
      <c r="G19" s="3">
        <v>300</v>
      </c>
      <c r="H19" s="3">
        <v>2</v>
      </c>
      <c r="I19" s="3">
        <v>8</v>
      </c>
      <c r="J19" s="3">
        <v>5</v>
      </c>
    </row>
    <row r="20" spans="1:10" x14ac:dyDescent="0.25">
      <c r="A20" s="3">
        <v>18</v>
      </c>
      <c r="B20" s="4" t="s">
        <v>385</v>
      </c>
      <c r="C20" s="3" t="s">
        <v>386</v>
      </c>
      <c r="D20" s="3" t="s">
        <v>17</v>
      </c>
      <c r="E20" s="3" t="s">
        <v>18</v>
      </c>
      <c r="F20" s="3" t="s">
        <v>19</v>
      </c>
      <c r="G20" s="3">
        <v>298</v>
      </c>
      <c r="H20" s="3">
        <v>1</v>
      </c>
      <c r="I20" s="3">
        <v>4</v>
      </c>
      <c r="J20" s="3">
        <v>4.97</v>
      </c>
    </row>
    <row r="21" spans="1:10" x14ac:dyDescent="0.25">
      <c r="A21" s="3">
        <v>19</v>
      </c>
      <c r="B21" s="4" t="s">
        <v>160</v>
      </c>
      <c r="C21" s="3" t="s">
        <v>38</v>
      </c>
      <c r="D21" s="3" t="s">
        <v>17</v>
      </c>
      <c r="E21" s="3" t="s">
        <v>18</v>
      </c>
      <c r="F21" s="3" t="s">
        <v>19</v>
      </c>
      <c r="G21" s="3">
        <v>295</v>
      </c>
      <c r="H21" s="3">
        <v>1</v>
      </c>
      <c r="I21" s="3">
        <v>2</v>
      </c>
      <c r="J21" s="3">
        <v>4.92</v>
      </c>
    </row>
    <row r="22" spans="1:10" x14ac:dyDescent="0.25">
      <c r="A22" s="3">
        <v>20</v>
      </c>
      <c r="B22" s="4" t="s">
        <v>161</v>
      </c>
      <c r="C22" s="3" t="s">
        <v>43</v>
      </c>
      <c r="D22" s="3" t="s">
        <v>17</v>
      </c>
      <c r="E22" s="3" t="s">
        <v>18</v>
      </c>
      <c r="F22" s="3" t="s">
        <v>19</v>
      </c>
      <c r="G22" s="3">
        <v>265</v>
      </c>
      <c r="H22" s="3">
        <v>3</v>
      </c>
      <c r="I22" s="3">
        <v>3</v>
      </c>
      <c r="J22" s="3">
        <v>4.42</v>
      </c>
    </row>
    <row r="23" spans="1:10" x14ac:dyDescent="0.25">
      <c r="A23" s="3">
        <v>21</v>
      </c>
      <c r="B23" s="4" t="s">
        <v>387</v>
      </c>
      <c r="C23" s="3" t="s">
        <v>283</v>
      </c>
      <c r="D23" s="3" t="s">
        <v>17</v>
      </c>
      <c r="E23" s="3" t="s">
        <v>18</v>
      </c>
      <c r="F23" s="3" t="s">
        <v>19</v>
      </c>
      <c r="G23" s="3">
        <v>264</v>
      </c>
      <c r="H23" s="3">
        <v>1</v>
      </c>
      <c r="I23" s="3">
        <v>4</v>
      </c>
      <c r="J23" s="3">
        <v>4.4000000000000004</v>
      </c>
    </row>
    <row r="24" spans="1:10" x14ac:dyDescent="0.25">
      <c r="A24" s="3">
        <v>1</v>
      </c>
      <c r="B24" s="4" t="s">
        <v>268</v>
      </c>
      <c r="C24" s="3" t="s">
        <v>25</v>
      </c>
      <c r="D24" s="3" t="s">
        <v>17</v>
      </c>
      <c r="E24" s="3" t="s">
        <v>26</v>
      </c>
      <c r="F24" s="3" t="s">
        <v>19</v>
      </c>
      <c r="G24" s="3">
        <v>529</v>
      </c>
      <c r="H24" s="3">
        <v>9</v>
      </c>
      <c r="I24" s="3">
        <v>23</v>
      </c>
      <c r="J24" s="3">
        <v>8.82</v>
      </c>
    </row>
    <row r="25" spans="1:10" x14ac:dyDescent="0.25">
      <c r="A25" s="3">
        <v>2</v>
      </c>
      <c r="B25" s="4" t="s">
        <v>276</v>
      </c>
      <c r="C25" s="3" t="s">
        <v>38</v>
      </c>
      <c r="D25" s="3" t="s">
        <v>17</v>
      </c>
      <c r="E25" s="3" t="s">
        <v>26</v>
      </c>
      <c r="F25" s="3" t="s">
        <v>19</v>
      </c>
      <c r="G25" s="3">
        <v>506</v>
      </c>
      <c r="H25" s="3">
        <v>11</v>
      </c>
      <c r="I25" s="3">
        <v>16</v>
      </c>
      <c r="J25" s="3">
        <v>8.43</v>
      </c>
    </row>
    <row r="26" spans="1:10" x14ac:dyDescent="0.25">
      <c r="A26" s="3">
        <v>3</v>
      </c>
      <c r="B26" s="4" t="s">
        <v>388</v>
      </c>
      <c r="C26" s="3" t="s">
        <v>386</v>
      </c>
      <c r="D26" s="3" t="s">
        <v>17</v>
      </c>
      <c r="E26" s="3" t="s">
        <v>26</v>
      </c>
      <c r="F26" s="3" t="s">
        <v>19</v>
      </c>
      <c r="G26" s="3">
        <v>505</v>
      </c>
      <c r="H26" s="3">
        <v>11</v>
      </c>
      <c r="I26" s="3">
        <v>14</v>
      </c>
      <c r="J26" s="3">
        <v>8.42</v>
      </c>
    </row>
    <row r="27" spans="1:10" x14ac:dyDescent="0.25">
      <c r="A27" s="3">
        <v>4</v>
      </c>
      <c r="B27" s="4" t="s">
        <v>389</v>
      </c>
      <c r="C27" s="3" t="s">
        <v>390</v>
      </c>
      <c r="D27" s="3" t="s">
        <v>17</v>
      </c>
      <c r="E27" s="3" t="s">
        <v>26</v>
      </c>
      <c r="F27" s="3" t="s">
        <v>19</v>
      </c>
      <c r="G27" s="3">
        <v>487</v>
      </c>
      <c r="H27" s="3">
        <v>7</v>
      </c>
      <c r="I27" s="3">
        <v>15</v>
      </c>
      <c r="J27" s="3">
        <v>8.1199999999999992</v>
      </c>
    </row>
    <row r="28" spans="1:10" x14ac:dyDescent="0.25">
      <c r="A28" s="3">
        <v>5</v>
      </c>
      <c r="B28" s="4" t="s">
        <v>391</v>
      </c>
      <c r="C28" s="3" t="s">
        <v>34</v>
      </c>
      <c r="D28" s="3" t="s">
        <v>17</v>
      </c>
      <c r="E28" s="3" t="s">
        <v>26</v>
      </c>
      <c r="F28" s="3" t="s">
        <v>19</v>
      </c>
      <c r="G28" s="3">
        <v>484</v>
      </c>
      <c r="H28" s="3">
        <v>9</v>
      </c>
      <c r="I28" s="3">
        <v>10</v>
      </c>
      <c r="J28" s="3">
        <v>8.07</v>
      </c>
    </row>
    <row r="29" spans="1:10" x14ac:dyDescent="0.25">
      <c r="A29" s="3">
        <v>6</v>
      </c>
      <c r="B29" s="4" t="s">
        <v>271</v>
      </c>
      <c r="C29" s="3" t="s">
        <v>51</v>
      </c>
      <c r="D29" s="3" t="s">
        <v>17</v>
      </c>
      <c r="E29" s="3" t="s">
        <v>26</v>
      </c>
      <c r="F29" s="3" t="s">
        <v>19</v>
      </c>
      <c r="G29" s="3">
        <v>471</v>
      </c>
      <c r="H29" s="3">
        <v>7</v>
      </c>
      <c r="I29" s="3">
        <v>11</v>
      </c>
      <c r="J29" s="3">
        <v>7.85</v>
      </c>
    </row>
    <row r="30" spans="1:10" x14ac:dyDescent="0.25">
      <c r="A30" s="3">
        <v>7</v>
      </c>
      <c r="B30" s="4" t="s">
        <v>270</v>
      </c>
      <c r="C30" s="3" t="s">
        <v>27</v>
      </c>
      <c r="D30" s="3" t="s">
        <v>17</v>
      </c>
      <c r="E30" s="3" t="s">
        <v>26</v>
      </c>
      <c r="F30" s="3" t="s">
        <v>19</v>
      </c>
      <c r="G30" s="3">
        <v>470</v>
      </c>
      <c r="H30" s="3">
        <v>8</v>
      </c>
      <c r="I30" s="3">
        <v>11</v>
      </c>
      <c r="J30" s="3">
        <v>7.83</v>
      </c>
    </row>
    <row r="31" spans="1:10" x14ac:dyDescent="0.25">
      <c r="A31" s="3">
        <v>8</v>
      </c>
      <c r="B31" s="4" t="s">
        <v>274</v>
      </c>
      <c r="C31" s="3" t="s">
        <v>25</v>
      </c>
      <c r="D31" s="3" t="s">
        <v>17</v>
      </c>
      <c r="E31" s="3" t="s">
        <v>26</v>
      </c>
      <c r="F31" s="3" t="s">
        <v>19</v>
      </c>
      <c r="G31" s="3">
        <v>464</v>
      </c>
      <c r="H31" s="3">
        <v>5</v>
      </c>
      <c r="I31" s="3">
        <v>8</v>
      </c>
      <c r="J31" s="3">
        <v>7.73</v>
      </c>
    </row>
    <row r="32" spans="1:10" x14ac:dyDescent="0.25">
      <c r="A32" s="3">
        <v>9</v>
      </c>
      <c r="B32" s="4" t="s">
        <v>392</v>
      </c>
      <c r="C32" s="3" t="s">
        <v>345</v>
      </c>
      <c r="D32" s="3" t="s">
        <v>17</v>
      </c>
      <c r="E32" s="3" t="s">
        <v>26</v>
      </c>
      <c r="F32" s="3" t="s">
        <v>19</v>
      </c>
      <c r="G32" s="3">
        <v>444</v>
      </c>
      <c r="H32" s="3">
        <v>7</v>
      </c>
      <c r="I32" s="3">
        <v>9</v>
      </c>
      <c r="J32" s="3">
        <v>7.4</v>
      </c>
    </row>
    <row r="33" spans="1:10" x14ac:dyDescent="0.25">
      <c r="A33" s="3">
        <v>10</v>
      </c>
      <c r="B33" s="4" t="s">
        <v>272</v>
      </c>
      <c r="C33" s="3" t="s">
        <v>273</v>
      </c>
      <c r="D33" s="3" t="s">
        <v>17</v>
      </c>
      <c r="E33" s="3" t="s">
        <v>26</v>
      </c>
      <c r="F33" s="3" t="s">
        <v>19</v>
      </c>
      <c r="G33" s="3">
        <v>444</v>
      </c>
      <c r="H33" s="3">
        <v>5</v>
      </c>
      <c r="I33" s="3">
        <v>10</v>
      </c>
      <c r="J33" s="3">
        <v>7.4</v>
      </c>
    </row>
    <row r="34" spans="1:10" x14ac:dyDescent="0.25">
      <c r="A34" s="3">
        <v>11</v>
      </c>
      <c r="B34" s="4" t="s">
        <v>277</v>
      </c>
      <c r="C34" s="3" t="s">
        <v>28</v>
      </c>
      <c r="D34" s="3" t="s">
        <v>17</v>
      </c>
      <c r="E34" s="3" t="s">
        <v>26</v>
      </c>
      <c r="F34" s="3" t="s">
        <v>19</v>
      </c>
      <c r="G34" s="3">
        <v>439</v>
      </c>
      <c r="H34" s="3">
        <v>5</v>
      </c>
      <c r="I34" s="3">
        <v>7</v>
      </c>
      <c r="J34" s="3">
        <v>7.32</v>
      </c>
    </row>
    <row r="35" spans="1:10" x14ac:dyDescent="0.25">
      <c r="A35" s="3">
        <v>12</v>
      </c>
      <c r="B35" s="4" t="s">
        <v>275</v>
      </c>
      <c r="C35" s="3" t="s">
        <v>28</v>
      </c>
      <c r="D35" s="3" t="s">
        <v>17</v>
      </c>
      <c r="E35" s="3" t="s">
        <v>26</v>
      </c>
      <c r="F35" s="3" t="s">
        <v>19</v>
      </c>
      <c r="G35" s="3">
        <v>437</v>
      </c>
      <c r="H35" s="3">
        <v>4</v>
      </c>
      <c r="I35" s="3">
        <v>7</v>
      </c>
      <c r="J35" s="3">
        <v>7.28</v>
      </c>
    </row>
    <row r="36" spans="1:10" x14ac:dyDescent="0.25">
      <c r="A36" s="3">
        <v>13</v>
      </c>
      <c r="B36" s="4" t="s">
        <v>393</v>
      </c>
      <c r="C36" s="3" t="s">
        <v>39</v>
      </c>
      <c r="D36" s="3" t="s">
        <v>17</v>
      </c>
      <c r="E36" s="3" t="s">
        <v>26</v>
      </c>
      <c r="F36" s="3" t="s">
        <v>19</v>
      </c>
      <c r="G36" s="3">
        <v>435</v>
      </c>
      <c r="H36" s="3">
        <v>7</v>
      </c>
      <c r="I36" s="3">
        <v>12</v>
      </c>
      <c r="J36" s="3">
        <v>7.25</v>
      </c>
    </row>
    <row r="37" spans="1:10" x14ac:dyDescent="0.25">
      <c r="A37" s="3">
        <v>14</v>
      </c>
      <c r="B37" s="3" t="s">
        <v>394</v>
      </c>
      <c r="C37" s="3" t="s">
        <v>25</v>
      </c>
      <c r="D37" s="3" t="s">
        <v>17</v>
      </c>
      <c r="E37" s="3" t="s">
        <v>26</v>
      </c>
      <c r="F37" s="3" t="s">
        <v>19</v>
      </c>
      <c r="G37" s="3">
        <v>435</v>
      </c>
      <c r="H37" s="3">
        <v>3</v>
      </c>
      <c r="I37" s="3">
        <v>13</v>
      </c>
      <c r="J37" s="3">
        <v>7.25</v>
      </c>
    </row>
    <row r="38" spans="1:10" x14ac:dyDescent="0.25">
      <c r="A38" s="3">
        <v>15</v>
      </c>
      <c r="B38" s="4" t="s">
        <v>278</v>
      </c>
      <c r="C38" s="3" t="s">
        <v>31</v>
      </c>
      <c r="D38" s="3" t="s">
        <v>17</v>
      </c>
      <c r="E38" s="3" t="s">
        <v>26</v>
      </c>
      <c r="F38" s="3" t="s">
        <v>19</v>
      </c>
      <c r="G38" s="3">
        <v>433</v>
      </c>
      <c r="H38" s="3">
        <v>8</v>
      </c>
      <c r="I38" s="3">
        <v>9</v>
      </c>
      <c r="J38" s="3">
        <v>7.22</v>
      </c>
    </row>
    <row r="39" spans="1:10" x14ac:dyDescent="0.25">
      <c r="A39" s="3">
        <v>16</v>
      </c>
      <c r="B39" s="4" t="s">
        <v>281</v>
      </c>
      <c r="C39" s="3" t="s">
        <v>59</v>
      </c>
      <c r="D39" s="3" t="s">
        <v>17</v>
      </c>
      <c r="E39" s="3" t="s">
        <v>26</v>
      </c>
      <c r="F39" s="3" t="s">
        <v>19</v>
      </c>
      <c r="G39" s="3">
        <v>430</v>
      </c>
      <c r="H39" s="3">
        <v>3</v>
      </c>
      <c r="I39" s="3">
        <v>11</v>
      </c>
      <c r="J39" s="3">
        <v>7.17</v>
      </c>
    </row>
    <row r="40" spans="1:10" x14ac:dyDescent="0.25">
      <c r="A40" s="3">
        <v>17</v>
      </c>
      <c r="B40" s="4" t="s">
        <v>395</v>
      </c>
      <c r="C40" s="3" t="s">
        <v>51</v>
      </c>
      <c r="D40" s="3" t="s">
        <v>17</v>
      </c>
      <c r="E40" s="3" t="s">
        <v>26</v>
      </c>
      <c r="F40" s="3" t="s">
        <v>19</v>
      </c>
      <c r="G40" s="3">
        <v>426</v>
      </c>
      <c r="H40" s="3">
        <v>6</v>
      </c>
      <c r="I40" s="3">
        <v>11</v>
      </c>
      <c r="J40" s="3">
        <v>7.1</v>
      </c>
    </row>
    <row r="41" spans="1:10" x14ac:dyDescent="0.25">
      <c r="A41" s="3">
        <v>18</v>
      </c>
      <c r="B41" s="4" t="s">
        <v>269</v>
      </c>
      <c r="C41" s="3" t="s">
        <v>29</v>
      </c>
      <c r="D41" s="3" t="s">
        <v>17</v>
      </c>
      <c r="E41" s="3" t="s">
        <v>26</v>
      </c>
      <c r="F41" s="3" t="s">
        <v>19</v>
      </c>
      <c r="G41" s="3">
        <v>419</v>
      </c>
      <c r="H41" s="3">
        <v>6</v>
      </c>
      <c r="I41" s="3">
        <v>10</v>
      </c>
      <c r="J41" s="3">
        <v>6.98</v>
      </c>
    </row>
    <row r="42" spans="1:10" x14ac:dyDescent="0.25">
      <c r="A42" s="3">
        <v>19</v>
      </c>
      <c r="B42" s="4" t="s">
        <v>396</v>
      </c>
      <c r="C42" s="3" t="s">
        <v>51</v>
      </c>
      <c r="D42" s="3" t="s">
        <v>17</v>
      </c>
      <c r="E42" s="3" t="s">
        <v>26</v>
      </c>
      <c r="F42" s="3" t="s">
        <v>19</v>
      </c>
      <c r="G42" s="3">
        <v>409</v>
      </c>
      <c r="H42" s="3">
        <v>8</v>
      </c>
      <c r="I42" s="3">
        <v>7</v>
      </c>
      <c r="J42" s="3">
        <v>6.82</v>
      </c>
    </row>
    <row r="43" spans="1:10" x14ac:dyDescent="0.25">
      <c r="A43" s="3">
        <v>20</v>
      </c>
      <c r="B43" s="4" t="s">
        <v>397</v>
      </c>
      <c r="C43" s="3" t="s">
        <v>33</v>
      </c>
      <c r="D43" s="3" t="s">
        <v>17</v>
      </c>
      <c r="E43" s="3" t="s">
        <v>26</v>
      </c>
      <c r="F43" s="3" t="s">
        <v>19</v>
      </c>
      <c r="G43" s="3">
        <v>399</v>
      </c>
      <c r="H43" s="3">
        <v>0</v>
      </c>
      <c r="I43" s="3">
        <v>14</v>
      </c>
      <c r="J43" s="3">
        <v>6.65</v>
      </c>
    </row>
    <row r="44" spans="1:10" x14ac:dyDescent="0.25">
      <c r="A44" s="3">
        <v>21</v>
      </c>
      <c r="B44" s="4" t="s">
        <v>398</v>
      </c>
      <c r="C44" s="3" t="s">
        <v>384</v>
      </c>
      <c r="D44" s="3" t="s">
        <v>17</v>
      </c>
      <c r="E44" s="3" t="s">
        <v>26</v>
      </c>
      <c r="F44" s="3" t="s">
        <v>19</v>
      </c>
      <c r="G44" s="3">
        <v>385</v>
      </c>
      <c r="H44" s="3">
        <v>5</v>
      </c>
      <c r="I44" s="3">
        <v>8</v>
      </c>
      <c r="J44" s="3">
        <v>6.42</v>
      </c>
    </row>
    <row r="45" spans="1:10" x14ac:dyDescent="0.25">
      <c r="A45" s="3">
        <v>22</v>
      </c>
      <c r="B45" s="4" t="s">
        <v>399</v>
      </c>
      <c r="C45" s="3" t="s">
        <v>340</v>
      </c>
      <c r="D45" s="3" t="s">
        <v>17</v>
      </c>
      <c r="E45" s="3" t="s">
        <v>26</v>
      </c>
      <c r="F45" s="3" t="s">
        <v>19</v>
      </c>
      <c r="G45" s="3">
        <v>383</v>
      </c>
      <c r="H45" s="3">
        <v>2</v>
      </c>
      <c r="I45" s="3">
        <v>8</v>
      </c>
      <c r="J45" s="3">
        <v>6.38</v>
      </c>
    </row>
    <row r="46" spans="1:10" x14ac:dyDescent="0.25">
      <c r="A46" s="3">
        <v>23</v>
      </c>
      <c r="B46" s="4" t="s">
        <v>400</v>
      </c>
      <c r="C46" s="3" t="s">
        <v>386</v>
      </c>
      <c r="D46" s="3" t="s">
        <v>17</v>
      </c>
      <c r="E46" s="3" t="s">
        <v>26</v>
      </c>
      <c r="F46" s="3" t="s">
        <v>19</v>
      </c>
      <c r="G46" s="3">
        <v>369</v>
      </c>
      <c r="H46" s="3">
        <v>2</v>
      </c>
      <c r="I46" s="3">
        <v>3</v>
      </c>
      <c r="J46" s="3">
        <v>6.15</v>
      </c>
    </row>
    <row r="47" spans="1:10" x14ac:dyDescent="0.25">
      <c r="A47" s="3">
        <v>24</v>
      </c>
      <c r="B47" s="4" t="s">
        <v>401</v>
      </c>
      <c r="C47" s="3" t="s">
        <v>372</v>
      </c>
      <c r="D47" s="3" t="s">
        <v>17</v>
      </c>
      <c r="E47" s="3" t="s">
        <v>26</v>
      </c>
      <c r="F47" s="3" t="s">
        <v>19</v>
      </c>
      <c r="G47" s="3">
        <v>355</v>
      </c>
      <c r="H47" s="3">
        <v>2</v>
      </c>
      <c r="I47" s="3">
        <v>6</v>
      </c>
      <c r="J47" s="3">
        <v>5.92</v>
      </c>
    </row>
    <row r="48" spans="1:10" x14ac:dyDescent="0.25">
      <c r="A48" s="3">
        <v>25</v>
      </c>
      <c r="B48" s="4" t="s">
        <v>402</v>
      </c>
      <c r="C48" s="3" t="s">
        <v>53</v>
      </c>
      <c r="D48" s="3" t="s">
        <v>17</v>
      </c>
      <c r="E48" s="3" t="s">
        <v>26</v>
      </c>
      <c r="F48" s="3" t="s">
        <v>19</v>
      </c>
      <c r="G48" s="3">
        <v>349</v>
      </c>
      <c r="H48" s="3">
        <v>3</v>
      </c>
      <c r="I48" s="3">
        <v>6</v>
      </c>
      <c r="J48" s="3">
        <v>5.82</v>
      </c>
    </row>
    <row r="49" spans="1:10" x14ac:dyDescent="0.25">
      <c r="A49" s="3">
        <v>26</v>
      </c>
      <c r="B49" s="4" t="s">
        <v>174</v>
      </c>
      <c r="C49" s="3" t="s">
        <v>59</v>
      </c>
      <c r="D49" s="3" t="s">
        <v>17</v>
      </c>
      <c r="E49" s="3" t="s">
        <v>26</v>
      </c>
      <c r="F49" s="3" t="s">
        <v>19</v>
      </c>
      <c r="G49" s="3">
        <v>347</v>
      </c>
      <c r="H49" s="3">
        <v>4</v>
      </c>
      <c r="I49" s="3">
        <v>9</v>
      </c>
      <c r="J49" s="3">
        <v>5.78</v>
      </c>
    </row>
    <row r="50" spans="1:10" x14ac:dyDescent="0.25">
      <c r="A50" s="3">
        <v>27</v>
      </c>
      <c r="B50" s="4" t="s">
        <v>403</v>
      </c>
      <c r="C50" s="3" t="s">
        <v>33</v>
      </c>
      <c r="D50" s="3" t="s">
        <v>17</v>
      </c>
      <c r="E50" s="3" t="s">
        <v>26</v>
      </c>
      <c r="F50" s="3" t="s">
        <v>19</v>
      </c>
      <c r="G50" s="3">
        <v>343</v>
      </c>
      <c r="H50" s="3">
        <v>5</v>
      </c>
      <c r="I50" s="3">
        <v>4</v>
      </c>
      <c r="J50" s="3">
        <v>5.72</v>
      </c>
    </row>
    <row r="51" spans="1:10" x14ac:dyDescent="0.25">
      <c r="A51" s="3">
        <v>28</v>
      </c>
      <c r="B51" s="4" t="s">
        <v>404</v>
      </c>
      <c r="C51" s="3" t="s">
        <v>25</v>
      </c>
      <c r="D51" s="3" t="s">
        <v>17</v>
      </c>
      <c r="E51" s="3" t="s">
        <v>26</v>
      </c>
      <c r="F51" s="3" t="s">
        <v>19</v>
      </c>
      <c r="G51" s="3">
        <v>342</v>
      </c>
      <c r="H51" s="3">
        <v>4</v>
      </c>
      <c r="I51" s="3">
        <v>3</v>
      </c>
      <c r="J51" s="3">
        <v>5.7</v>
      </c>
    </row>
    <row r="52" spans="1:10" x14ac:dyDescent="0.25">
      <c r="A52" s="3">
        <v>29</v>
      </c>
      <c r="B52" s="4" t="s">
        <v>405</v>
      </c>
      <c r="C52" s="3" t="s">
        <v>345</v>
      </c>
      <c r="D52" s="3" t="s">
        <v>17</v>
      </c>
      <c r="E52" s="3" t="s">
        <v>26</v>
      </c>
      <c r="F52" s="3" t="s">
        <v>19</v>
      </c>
      <c r="G52" s="3">
        <v>335</v>
      </c>
      <c r="H52" s="3">
        <v>2</v>
      </c>
      <c r="I52" s="3">
        <v>2</v>
      </c>
      <c r="J52" s="3">
        <v>5.58</v>
      </c>
    </row>
    <row r="53" spans="1:10" x14ac:dyDescent="0.25">
      <c r="A53" s="3">
        <v>30</v>
      </c>
      <c r="B53" s="4" t="s">
        <v>406</v>
      </c>
      <c r="C53" s="3" t="s">
        <v>36</v>
      </c>
      <c r="D53" s="3" t="s">
        <v>17</v>
      </c>
      <c r="E53" s="3" t="s">
        <v>26</v>
      </c>
      <c r="F53" s="3" t="s">
        <v>19</v>
      </c>
      <c r="G53" s="3">
        <v>330</v>
      </c>
      <c r="H53" s="3">
        <v>1</v>
      </c>
      <c r="I53" s="3">
        <v>9</v>
      </c>
      <c r="J53" s="3">
        <v>5.5</v>
      </c>
    </row>
    <row r="54" spans="1:10" x14ac:dyDescent="0.25">
      <c r="A54" s="3">
        <v>31</v>
      </c>
      <c r="B54" s="4" t="s">
        <v>407</v>
      </c>
      <c r="C54" s="3" t="s">
        <v>73</v>
      </c>
      <c r="D54" s="3" t="s">
        <v>17</v>
      </c>
      <c r="E54" s="3" t="s">
        <v>26</v>
      </c>
      <c r="F54" s="3" t="s">
        <v>19</v>
      </c>
      <c r="G54" s="3">
        <v>321</v>
      </c>
      <c r="H54" s="3">
        <v>3</v>
      </c>
      <c r="I54" s="3">
        <v>3</v>
      </c>
      <c r="J54" s="3">
        <v>5.35</v>
      </c>
    </row>
    <row r="55" spans="1:10" x14ac:dyDescent="0.25">
      <c r="A55" s="3">
        <v>32</v>
      </c>
      <c r="B55" s="4" t="s">
        <v>408</v>
      </c>
      <c r="C55" s="3" t="s">
        <v>35</v>
      </c>
      <c r="D55" s="3" t="s">
        <v>17</v>
      </c>
      <c r="E55" s="3" t="s">
        <v>26</v>
      </c>
      <c r="F55" s="3" t="s">
        <v>19</v>
      </c>
      <c r="G55" s="3">
        <v>316</v>
      </c>
      <c r="H55" s="3">
        <v>1</v>
      </c>
      <c r="I55" s="3">
        <v>3</v>
      </c>
      <c r="J55" s="3">
        <v>5.27</v>
      </c>
    </row>
    <row r="56" spans="1:10" x14ac:dyDescent="0.25">
      <c r="A56" s="3">
        <v>33</v>
      </c>
      <c r="B56" s="4" t="s">
        <v>282</v>
      </c>
      <c r="C56" s="3" t="s">
        <v>283</v>
      </c>
      <c r="D56" s="3" t="s">
        <v>17</v>
      </c>
      <c r="E56" s="3" t="s">
        <v>26</v>
      </c>
      <c r="F56" s="3" t="s">
        <v>19</v>
      </c>
      <c r="G56" s="3">
        <v>278</v>
      </c>
      <c r="H56" s="3">
        <v>4</v>
      </c>
      <c r="I56" s="3">
        <v>1</v>
      </c>
      <c r="J56" s="3">
        <v>4.63</v>
      </c>
    </row>
    <row r="57" spans="1:10" x14ac:dyDescent="0.25">
      <c r="A57" s="3">
        <v>34</v>
      </c>
      <c r="B57" s="4" t="s">
        <v>279</v>
      </c>
      <c r="C57" s="3" t="s">
        <v>25</v>
      </c>
      <c r="D57" s="3" t="s">
        <v>17</v>
      </c>
      <c r="E57" s="3" t="s">
        <v>26</v>
      </c>
      <c r="F57" s="3" t="s">
        <v>19</v>
      </c>
      <c r="G57" s="3">
        <v>182</v>
      </c>
      <c r="H57" s="3">
        <v>2</v>
      </c>
      <c r="I57" s="3">
        <v>2</v>
      </c>
      <c r="J57" s="3">
        <v>3.03</v>
      </c>
    </row>
    <row r="58" spans="1:10" x14ac:dyDescent="0.25">
      <c r="A58" s="3">
        <v>1</v>
      </c>
      <c r="B58" s="4" t="s">
        <v>409</v>
      </c>
      <c r="C58" s="3" t="s">
        <v>41</v>
      </c>
      <c r="D58" s="3" t="s">
        <v>17</v>
      </c>
      <c r="E58" s="3" t="s">
        <v>40</v>
      </c>
      <c r="F58" s="3" t="s">
        <v>19</v>
      </c>
      <c r="G58" s="3">
        <v>533</v>
      </c>
      <c r="H58" s="3">
        <v>11</v>
      </c>
      <c r="I58" s="3">
        <v>19</v>
      </c>
      <c r="J58" s="3">
        <v>8.8800000000000008</v>
      </c>
    </row>
    <row r="59" spans="1:10" x14ac:dyDescent="0.25">
      <c r="A59" s="3">
        <v>2</v>
      </c>
      <c r="B59" s="4" t="s">
        <v>285</v>
      </c>
      <c r="C59" s="3" t="s">
        <v>56</v>
      </c>
      <c r="D59" s="3" t="s">
        <v>17</v>
      </c>
      <c r="E59" s="3" t="s">
        <v>40</v>
      </c>
      <c r="F59" s="3" t="s">
        <v>19</v>
      </c>
      <c r="G59" s="3">
        <v>507</v>
      </c>
      <c r="H59" s="3">
        <v>10</v>
      </c>
      <c r="I59" s="3">
        <v>17</v>
      </c>
      <c r="J59" s="3">
        <v>8.4499999999999993</v>
      </c>
    </row>
    <row r="60" spans="1:10" x14ac:dyDescent="0.25">
      <c r="A60" s="3">
        <v>3</v>
      </c>
      <c r="B60" s="4" t="s">
        <v>280</v>
      </c>
      <c r="C60" s="3" t="s">
        <v>39</v>
      </c>
      <c r="D60" s="3" t="s">
        <v>17</v>
      </c>
      <c r="E60" s="3" t="s">
        <v>40</v>
      </c>
      <c r="F60" s="3" t="s">
        <v>19</v>
      </c>
      <c r="G60" s="3">
        <v>495</v>
      </c>
      <c r="H60" s="3">
        <v>11</v>
      </c>
      <c r="I60" s="3">
        <v>13</v>
      </c>
      <c r="J60" s="3">
        <v>8.25</v>
      </c>
    </row>
    <row r="61" spans="1:10" x14ac:dyDescent="0.25">
      <c r="A61" s="3">
        <v>4</v>
      </c>
      <c r="B61" s="3" t="s">
        <v>410</v>
      </c>
      <c r="C61" s="3" t="s">
        <v>54</v>
      </c>
      <c r="D61" s="3" t="s">
        <v>17</v>
      </c>
      <c r="E61" s="3" t="s">
        <v>40</v>
      </c>
      <c r="F61" s="3" t="s">
        <v>19</v>
      </c>
      <c r="G61" s="3">
        <v>432</v>
      </c>
      <c r="H61" s="3">
        <v>6</v>
      </c>
      <c r="I61" s="3">
        <v>6</v>
      </c>
      <c r="J61" s="3">
        <v>7.2</v>
      </c>
    </row>
    <row r="62" spans="1:10" x14ac:dyDescent="0.25">
      <c r="A62" s="3">
        <v>5</v>
      </c>
      <c r="B62" s="4" t="s">
        <v>411</v>
      </c>
      <c r="C62" s="3" t="s">
        <v>412</v>
      </c>
      <c r="D62" s="3" t="s">
        <v>17</v>
      </c>
      <c r="E62" s="3" t="s">
        <v>40</v>
      </c>
      <c r="F62" s="3" t="s">
        <v>19</v>
      </c>
      <c r="G62" s="3">
        <v>421</v>
      </c>
      <c r="H62" s="3">
        <v>4</v>
      </c>
      <c r="I62" s="3">
        <v>8</v>
      </c>
      <c r="J62" s="3">
        <v>7.02</v>
      </c>
    </row>
    <row r="63" spans="1:10" x14ac:dyDescent="0.25">
      <c r="A63" s="3">
        <v>6</v>
      </c>
      <c r="B63" s="4" t="s">
        <v>413</v>
      </c>
      <c r="C63" s="3" t="s">
        <v>345</v>
      </c>
      <c r="D63" s="3" t="s">
        <v>17</v>
      </c>
      <c r="E63" s="3" t="s">
        <v>40</v>
      </c>
      <c r="F63" s="3" t="s">
        <v>19</v>
      </c>
      <c r="G63" s="3">
        <v>384</v>
      </c>
      <c r="H63" s="3">
        <v>4</v>
      </c>
      <c r="I63" s="3">
        <v>9</v>
      </c>
      <c r="J63" s="3">
        <v>6.4</v>
      </c>
    </row>
    <row r="64" spans="1:10" x14ac:dyDescent="0.25">
      <c r="A64" s="3">
        <v>7</v>
      </c>
      <c r="B64" s="4" t="s">
        <v>284</v>
      </c>
      <c r="C64" s="3" t="s">
        <v>20</v>
      </c>
      <c r="D64" s="3" t="s">
        <v>17</v>
      </c>
      <c r="E64" s="3" t="s">
        <v>40</v>
      </c>
      <c r="F64" s="3" t="s">
        <v>19</v>
      </c>
      <c r="G64" s="3">
        <v>376</v>
      </c>
      <c r="H64" s="3">
        <v>2</v>
      </c>
      <c r="I64" s="3">
        <v>7</v>
      </c>
      <c r="J64" s="3">
        <v>6.27</v>
      </c>
    </row>
    <row r="65" spans="1:10" x14ac:dyDescent="0.25">
      <c r="A65" s="3">
        <v>8</v>
      </c>
      <c r="B65" s="4" t="s">
        <v>414</v>
      </c>
      <c r="C65" s="3" t="s">
        <v>56</v>
      </c>
      <c r="D65" s="3" t="s">
        <v>17</v>
      </c>
      <c r="E65" s="3" t="s">
        <v>40</v>
      </c>
      <c r="F65" s="3" t="s">
        <v>19</v>
      </c>
      <c r="G65" s="3">
        <v>248</v>
      </c>
      <c r="H65" s="3">
        <v>1</v>
      </c>
      <c r="I65" s="3">
        <v>6</v>
      </c>
      <c r="J65" s="3">
        <v>4.13</v>
      </c>
    </row>
    <row r="66" spans="1:10" x14ac:dyDescent="0.25">
      <c r="A66" s="3">
        <v>1</v>
      </c>
      <c r="B66" s="3" t="s">
        <v>415</v>
      </c>
      <c r="C66" s="3" t="s">
        <v>44</v>
      </c>
      <c r="D66" s="3" t="s">
        <v>17</v>
      </c>
      <c r="E66" s="3" t="s">
        <v>45</v>
      </c>
      <c r="F66" s="3" t="s">
        <v>19</v>
      </c>
      <c r="G66" s="3">
        <v>461</v>
      </c>
      <c r="H66" s="3">
        <v>7</v>
      </c>
      <c r="I66" s="3">
        <v>12</v>
      </c>
      <c r="J66" s="3">
        <v>7.68</v>
      </c>
    </row>
    <row r="67" spans="1:10" x14ac:dyDescent="0.25">
      <c r="A67" s="3">
        <v>2</v>
      </c>
      <c r="B67" s="4" t="s">
        <v>416</v>
      </c>
      <c r="C67" s="3" t="s">
        <v>345</v>
      </c>
      <c r="D67" s="3" t="s">
        <v>17</v>
      </c>
      <c r="E67" s="3" t="s">
        <v>45</v>
      </c>
      <c r="F67" s="3" t="s">
        <v>19</v>
      </c>
      <c r="G67" s="3">
        <v>425</v>
      </c>
      <c r="H67" s="3">
        <v>6</v>
      </c>
      <c r="I67" s="3">
        <v>11</v>
      </c>
      <c r="J67" s="3">
        <v>7.08</v>
      </c>
    </row>
    <row r="68" spans="1:10" x14ac:dyDescent="0.25">
      <c r="A68" s="3">
        <v>1</v>
      </c>
      <c r="B68" s="4" t="s">
        <v>288</v>
      </c>
      <c r="C68" s="3" t="s">
        <v>46</v>
      </c>
      <c r="D68" s="3" t="s">
        <v>47</v>
      </c>
      <c r="E68" s="3" t="s">
        <v>18</v>
      </c>
      <c r="F68" s="3" t="s">
        <v>19</v>
      </c>
      <c r="G68" s="3">
        <v>589</v>
      </c>
      <c r="H68" s="3">
        <v>25</v>
      </c>
      <c r="I68" s="3">
        <v>17</v>
      </c>
      <c r="J68" s="3">
        <v>9.82</v>
      </c>
    </row>
    <row r="69" spans="1:10" x14ac:dyDescent="0.25">
      <c r="A69" s="3">
        <v>2</v>
      </c>
      <c r="B69" s="4" t="s">
        <v>286</v>
      </c>
      <c r="C69" s="3" t="s">
        <v>38</v>
      </c>
      <c r="D69" s="3" t="s">
        <v>47</v>
      </c>
      <c r="E69" s="3" t="s">
        <v>18</v>
      </c>
      <c r="F69" s="3" t="s">
        <v>19</v>
      </c>
      <c r="G69" s="3">
        <v>519</v>
      </c>
      <c r="H69" s="3">
        <v>13</v>
      </c>
      <c r="I69" s="3">
        <v>20</v>
      </c>
      <c r="J69" s="3">
        <v>8.65</v>
      </c>
    </row>
    <row r="70" spans="1:10" x14ac:dyDescent="0.25">
      <c r="A70" s="3">
        <v>3</v>
      </c>
      <c r="B70" s="4" t="s">
        <v>287</v>
      </c>
      <c r="C70" s="3" t="s">
        <v>24</v>
      </c>
      <c r="D70" s="3" t="s">
        <v>47</v>
      </c>
      <c r="E70" s="3" t="s">
        <v>18</v>
      </c>
      <c r="F70" s="3" t="s">
        <v>19</v>
      </c>
      <c r="G70" s="3">
        <v>506</v>
      </c>
      <c r="H70" s="3">
        <v>12</v>
      </c>
      <c r="I70" s="3">
        <v>16</v>
      </c>
      <c r="J70" s="3">
        <v>8.43</v>
      </c>
    </row>
    <row r="71" spans="1:10" x14ac:dyDescent="0.25">
      <c r="A71" s="3">
        <v>4</v>
      </c>
      <c r="B71" s="4" t="s">
        <v>417</v>
      </c>
      <c r="C71" s="3" t="s">
        <v>386</v>
      </c>
      <c r="D71" s="3" t="s">
        <v>47</v>
      </c>
      <c r="E71" s="3" t="s">
        <v>18</v>
      </c>
      <c r="F71" s="3" t="s">
        <v>19</v>
      </c>
      <c r="G71" s="3">
        <v>487</v>
      </c>
      <c r="H71" s="3">
        <v>8</v>
      </c>
      <c r="I71" s="3">
        <v>16</v>
      </c>
      <c r="J71" s="3">
        <v>8.1199999999999992</v>
      </c>
    </row>
    <row r="72" spans="1:10" x14ac:dyDescent="0.25">
      <c r="A72" s="3">
        <v>5</v>
      </c>
      <c r="B72" s="4" t="s">
        <v>418</v>
      </c>
      <c r="C72" s="3" t="s">
        <v>419</v>
      </c>
      <c r="D72" s="3" t="s">
        <v>47</v>
      </c>
      <c r="E72" s="3" t="s">
        <v>18</v>
      </c>
      <c r="F72" s="3" t="s">
        <v>19</v>
      </c>
      <c r="G72" s="3">
        <v>455</v>
      </c>
      <c r="H72" s="3">
        <v>8</v>
      </c>
      <c r="I72" s="3">
        <v>12</v>
      </c>
      <c r="J72" s="3">
        <v>7.58</v>
      </c>
    </row>
    <row r="73" spans="1:10" x14ac:dyDescent="0.25">
      <c r="A73" s="3">
        <v>6</v>
      </c>
      <c r="B73" s="4" t="s">
        <v>420</v>
      </c>
      <c r="C73" s="3" t="s">
        <v>53</v>
      </c>
      <c r="D73" s="3" t="s">
        <v>47</v>
      </c>
      <c r="E73" s="3" t="s">
        <v>18</v>
      </c>
      <c r="F73" s="3" t="s">
        <v>19</v>
      </c>
      <c r="G73" s="3">
        <v>448</v>
      </c>
      <c r="H73" s="3">
        <v>7</v>
      </c>
      <c r="I73" s="3">
        <v>13</v>
      </c>
      <c r="J73" s="3">
        <v>7.47</v>
      </c>
    </row>
    <row r="74" spans="1:10" x14ac:dyDescent="0.25">
      <c r="A74" s="3">
        <v>7</v>
      </c>
      <c r="B74" s="4" t="s">
        <v>194</v>
      </c>
      <c r="C74" s="3" t="s">
        <v>59</v>
      </c>
      <c r="D74" s="3" t="s">
        <v>47</v>
      </c>
      <c r="E74" s="3" t="s">
        <v>18</v>
      </c>
      <c r="F74" s="3" t="s">
        <v>19</v>
      </c>
      <c r="G74" s="3">
        <v>422</v>
      </c>
      <c r="H74" s="3">
        <v>10</v>
      </c>
      <c r="I74" s="3">
        <v>9</v>
      </c>
      <c r="J74" s="3">
        <v>7.03</v>
      </c>
    </row>
    <row r="75" spans="1:10" x14ac:dyDescent="0.25">
      <c r="A75" s="3">
        <v>8</v>
      </c>
      <c r="B75" s="4" t="s">
        <v>311</v>
      </c>
      <c r="C75" s="3" t="s">
        <v>35</v>
      </c>
      <c r="D75" s="3" t="s">
        <v>47</v>
      </c>
      <c r="E75" s="3" t="s">
        <v>18</v>
      </c>
      <c r="F75" s="3" t="s">
        <v>19</v>
      </c>
      <c r="G75" s="3">
        <v>408</v>
      </c>
      <c r="H75" s="3">
        <v>7</v>
      </c>
      <c r="I75" s="3">
        <v>13</v>
      </c>
      <c r="J75" s="3">
        <v>6.8</v>
      </c>
    </row>
    <row r="76" spans="1:10" x14ac:dyDescent="0.25">
      <c r="A76" s="3">
        <v>9</v>
      </c>
      <c r="B76" s="4" t="s">
        <v>421</v>
      </c>
      <c r="C76" s="3" t="s">
        <v>52</v>
      </c>
      <c r="D76" s="3" t="s">
        <v>47</v>
      </c>
      <c r="E76" s="3" t="s">
        <v>18</v>
      </c>
      <c r="F76" s="3" t="s">
        <v>19</v>
      </c>
      <c r="G76" s="3">
        <v>396</v>
      </c>
      <c r="H76" s="3">
        <v>2</v>
      </c>
      <c r="I76" s="3">
        <v>14</v>
      </c>
      <c r="J76" s="3">
        <v>6.6</v>
      </c>
    </row>
    <row r="77" spans="1:10" x14ac:dyDescent="0.25">
      <c r="A77" s="3">
        <v>10</v>
      </c>
      <c r="B77" s="3" t="s">
        <v>422</v>
      </c>
      <c r="C77" s="3" t="s">
        <v>46</v>
      </c>
      <c r="D77" s="3" t="s">
        <v>47</v>
      </c>
      <c r="E77" s="3" t="s">
        <v>18</v>
      </c>
      <c r="F77" s="3" t="s">
        <v>19</v>
      </c>
      <c r="G77" s="3">
        <v>359</v>
      </c>
      <c r="H77" s="3">
        <v>4</v>
      </c>
      <c r="I77" s="3">
        <v>7</v>
      </c>
      <c r="J77" s="3">
        <v>5.98</v>
      </c>
    </row>
    <row r="78" spans="1:10" x14ac:dyDescent="0.25">
      <c r="A78" s="3">
        <v>1</v>
      </c>
      <c r="B78" s="4" t="s">
        <v>423</v>
      </c>
      <c r="C78" s="3" t="s">
        <v>46</v>
      </c>
      <c r="D78" s="3" t="s">
        <v>47</v>
      </c>
      <c r="E78" s="3" t="s">
        <v>26</v>
      </c>
      <c r="F78" s="3" t="s">
        <v>19</v>
      </c>
      <c r="G78" s="3">
        <v>598</v>
      </c>
      <c r="H78" s="3">
        <v>22</v>
      </c>
      <c r="I78" s="3">
        <v>26</v>
      </c>
      <c r="J78" s="3">
        <v>9.9700000000000006</v>
      </c>
    </row>
    <row r="79" spans="1:10" x14ac:dyDescent="0.25">
      <c r="A79" s="3">
        <v>2</v>
      </c>
      <c r="B79" s="4" t="s">
        <v>291</v>
      </c>
      <c r="C79" s="3" t="s">
        <v>35</v>
      </c>
      <c r="D79" s="3" t="s">
        <v>47</v>
      </c>
      <c r="E79" s="3" t="s">
        <v>26</v>
      </c>
      <c r="F79" s="3" t="s">
        <v>19</v>
      </c>
      <c r="G79" s="3">
        <v>596</v>
      </c>
      <c r="H79" s="3">
        <v>26</v>
      </c>
      <c r="I79" s="3">
        <v>19</v>
      </c>
      <c r="J79" s="3">
        <v>9.93</v>
      </c>
    </row>
    <row r="80" spans="1:10" x14ac:dyDescent="0.25">
      <c r="A80" s="3">
        <v>3</v>
      </c>
      <c r="B80" s="4" t="s">
        <v>295</v>
      </c>
      <c r="C80" s="3" t="s">
        <v>32</v>
      </c>
      <c r="D80" s="3" t="s">
        <v>47</v>
      </c>
      <c r="E80" s="3" t="s">
        <v>26</v>
      </c>
      <c r="F80" s="3" t="s">
        <v>19</v>
      </c>
      <c r="G80" s="3">
        <v>595</v>
      </c>
      <c r="H80" s="3">
        <v>26</v>
      </c>
      <c r="I80" s="3">
        <v>20</v>
      </c>
      <c r="J80" s="3">
        <v>9.92</v>
      </c>
    </row>
    <row r="81" spans="1:10" x14ac:dyDescent="0.25">
      <c r="A81" s="3">
        <v>4</v>
      </c>
      <c r="B81" s="4" t="s">
        <v>424</v>
      </c>
      <c r="C81" s="3" t="s">
        <v>152</v>
      </c>
      <c r="D81" s="3" t="s">
        <v>47</v>
      </c>
      <c r="E81" s="3" t="s">
        <v>26</v>
      </c>
      <c r="F81" s="3" t="s">
        <v>19</v>
      </c>
      <c r="G81" s="3">
        <v>595</v>
      </c>
      <c r="H81" s="3">
        <v>22</v>
      </c>
      <c r="I81" s="3">
        <v>26</v>
      </c>
      <c r="J81" s="3">
        <v>9.92</v>
      </c>
    </row>
    <row r="82" spans="1:10" x14ac:dyDescent="0.25">
      <c r="A82" s="3">
        <v>5</v>
      </c>
      <c r="B82" s="4" t="s">
        <v>289</v>
      </c>
      <c r="C82" s="3" t="s">
        <v>38</v>
      </c>
      <c r="D82" s="3" t="s">
        <v>47</v>
      </c>
      <c r="E82" s="3" t="s">
        <v>26</v>
      </c>
      <c r="F82" s="3" t="s">
        <v>19</v>
      </c>
      <c r="G82" s="3">
        <v>591</v>
      </c>
      <c r="H82" s="3">
        <v>28</v>
      </c>
      <c r="I82" s="3">
        <v>19</v>
      </c>
      <c r="J82" s="3">
        <v>9.85</v>
      </c>
    </row>
    <row r="83" spans="1:10" x14ac:dyDescent="0.25">
      <c r="A83" s="3">
        <v>6</v>
      </c>
      <c r="B83" s="4" t="s">
        <v>294</v>
      </c>
      <c r="C83" s="3" t="s">
        <v>20</v>
      </c>
      <c r="D83" s="3" t="s">
        <v>47</v>
      </c>
      <c r="E83" s="3" t="s">
        <v>26</v>
      </c>
      <c r="F83" s="3" t="s">
        <v>19</v>
      </c>
      <c r="G83" s="3">
        <v>591</v>
      </c>
      <c r="H83" s="3">
        <v>24</v>
      </c>
      <c r="I83" s="3">
        <v>21</v>
      </c>
      <c r="J83" s="3">
        <v>9.85</v>
      </c>
    </row>
    <row r="84" spans="1:10" x14ac:dyDescent="0.25">
      <c r="A84" s="3">
        <v>7</v>
      </c>
      <c r="B84" s="4" t="s">
        <v>425</v>
      </c>
      <c r="C84" s="3" t="s">
        <v>52</v>
      </c>
      <c r="D84" s="3" t="s">
        <v>47</v>
      </c>
      <c r="E84" s="3" t="s">
        <v>26</v>
      </c>
      <c r="F84" s="3" t="s">
        <v>19</v>
      </c>
      <c r="G84" s="3">
        <v>585</v>
      </c>
      <c r="H84" s="3">
        <v>17</v>
      </c>
      <c r="I84" s="3">
        <v>27</v>
      </c>
      <c r="J84" s="3">
        <v>9.75</v>
      </c>
    </row>
    <row r="85" spans="1:10" x14ac:dyDescent="0.25">
      <c r="A85" s="3">
        <v>8</v>
      </c>
      <c r="B85" s="4" t="s">
        <v>199</v>
      </c>
      <c r="C85" s="3" t="s">
        <v>107</v>
      </c>
      <c r="D85" s="3" t="s">
        <v>47</v>
      </c>
      <c r="E85" s="3" t="s">
        <v>26</v>
      </c>
      <c r="F85" s="3" t="s">
        <v>19</v>
      </c>
      <c r="G85" s="3">
        <v>584</v>
      </c>
      <c r="H85" s="3">
        <v>22</v>
      </c>
      <c r="I85" s="3">
        <v>19</v>
      </c>
      <c r="J85" s="3">
        <v>9.73</v>
      </c>
    </row>
    <row r="86" spans="1:10" x14ac:dyDescent="0.25">
      <c r="A86" s="3">
        <v>9</v>
      </c>
      <c r="B86" s="4" t="s">
        <v>426</v>
      </c>
      <c r="C86" s="3" t="s">
        <v>38</v>
      </c>
      <c r="D86" s="3" t="s">
        <v>47</v>
      </c>
      <c r="E86" s="3" t="s">
        <v>26</v>
      </c>
      <c r="F86" s="3" t="s">
        <v>19</v>
      </c>
      <c r="G86" s="3">
        <v>581</v>
      </c>
      <c r="H86" s="3">
        <v>23</v>
      </c>
      <c r="I86" s="3">
        <v>19</v>
      </c>
      <c r="J86" s="3">
        <v>9.68</v>
      </c>
    </row>
    <row r="87" spans="1:10" x14ac:dyDescent="0.25">
      <c r="A87" s="3">
        <v>10</v>
      </c>
      <c r="B87" s="4" t="s">
        <v>427</v>
      </c>
      <c r="C87" s="3" t="s">
        <v>419</v>
      </c>
      <c r="D87" s="3" t="s">
        <v>47</v>
      </c>
      <c r="E87" s="3" t="s">
        <v>26</v>
      </c>
      <c r="F87" s="3" t="s">
        <v>19</v>
      </c>
      <c r="G87" s="3">
        <v>580</v>
      </c>
      <c r="H87" s="3">
        <v>22</v>
      </c>
      <c r="I87" s="3">
        <v>20</v>
      </c>
      <c r="J87" s="3">
        <v>9.67</v>
      </c>
    </row>
    <row r="88" spans="1:10" x14ac:dyDescent="0.25">
      <c r="A88" s="3">
        <v>11</v>
      </c>
      <c r="B88" s="4" t="s">
        <v>428</v>
      </c>
      <c r="C88" s="3" t="s">
        <v>429</v>
      </c>
      <c r="D88" s="3" t="s">
        <v>47</v>
      </c>
      <c r="E88" s="3" t="s">
        <v>26</v>
      </c>
      <c r="F88" s="3" t="s">
        <v>19</v>
      </c>
      <c r="G88" s="3">
        <v>579</v>
      </c>
      <c r="H88" s="3">
        <v>23</v>
      </c>
      <c r="I88" s="3">
        <v>18</v>
      </c>
      <c r="J88" s="3">
        <v>9.65</v>
      </c>
    </row>
    <row r="89" spans="1:10" x14ac:dyDescent="0.25">
      <c r="A89" s="3">
        <v>12</v>
      </c>
      <c r="B89" s="4" t="s">
        <v>292</v>
      </c>
      <c r="C89" s="3" t="s">
        <v>25</v>
      </c>
      <c r="D89" s="3" t="s">
        <v>47</v>
      </c>
      <c r="E89" s="3" t="s">
        <v>26</v>
      </c>
      <c r="F89" s="3" t="s">
        <v>19</v>
      </c>
      <c r="G89" s="3">
        <v>578</v>
      </c>
      <c r="H89" s="3">
        <v>22</v>
      </c>
      <c r="I89" s="3">
        <v>23</v>
      </c>
      <c r="J89" s="3">
        <v>9.6300000000000008</v>
      </c>
    </row>
    <row r="90" spans="1:10" x14ac:dyDescent="0.25">
      <c r="A90" s="3">
        <v>13</v>
      </c>
      <c r="B90" s="4" t="s">
        <v>290</v>
      </c>
      <c r="C90" s="3" t="s">
        <v>25</v>
      </c>
      <c r="D90" s="3" t="s">
        <v>47</v>
      </c>
      <c r="E90" s="3" t="s">
        <v>26</v>
      </c>
      <c r="F90" s="3" t="s">
        <v>19</v>
      </c>
      <c r="G90" s="3">
        <v>578</v>
      </c>
      <c r="H90" s="3">
        <v>22</v>
      </c>
      <c r="I90" s="3">
        <v>19</v>
      </c>
      <c r="J90" s="3">
        <v>9.6300000000000008</v>
      </c>
    </row>
    <row r="91" spans="1:10" x14ac:dyDescent="0.25">
      <c r="A91" s="3">
        <v>14</v>
      </c>
      <c r="B91" s="4" t="s">
        <v>303</v>
      </c>
      <c r="C91" s="3" t="s">
        <v>52</v>
      </c>
      <c r="D91" s="3" t="s">
        <v>47</v>
      </c>
      <c r="E91" s="3" t="s">
        <v>26</v>
      </c>
      <c r="F91" s="3" t="s">
        <v>19</v>
      </c>
      <c r="G91" s="3">
        <v>577</v>
      </c>
      <c r="H91" s="3">
        <v>18</v>
      </c>
      <c r="I91" s="3">
        <v>30</v>
      </c>
      <c r="J91" s="3">
        <v>9.6199999999999992</v>
      </c>
    </row>
    <row r="92" spans="1:10" x14ac:dyDescent="0.25">
      <c r="A92" s="3">
        <v>15</v>
      </c>
      <c r="B92" s="4" t="s">
        <v>293</v>
      </c>
      <c r="C92" s="3" t="s">
        <v>20</v>
      </c>
      <c r="D92" s="3" t="s">
        <v>47</v>
      </c>
      <c r="E92" s="3" t="s">
        <v>26</v>
      </c>
      <c r="F92" s="3" t="s">
        <v>19</v>
      </c>
      <c r="G92" s="3">
        <v>571</v>
      </c>
      <c r="H92" s="3">
        <v>17</v>
      </c>
      <c r="I92" s="3">
        <v>23</v>
      </c>
      <c r="J92" s="3">
        <v>9.52</v>
      </c>
    </row>
    <row r="93" spans="1:10" x14ac:dyDescent="0.25">
      <c r="A93" s="3">
        <v>16</v>
      </c>
      <c r="B93" s="4" t="s">
        <v>298</v>
      </c>
      <c r="C93" s="3" t="s">
        <v>32</v>
      </c>
      <c r="D93" s="3" t="s">
        <v>47</v>
      </c>
      <c r="E93" s="3" t="s">
        <v>26</v>
      </c>
      <c r="F93" s="3" t="s">
        <v>19</v>
      </c>
      <c r="G93" s="3">
        <v>569</v>
      </c>
      <c r="H93" s="3">
        <v>23</v>
      </c>
      <c r="I93" s="3">
        <v>17</v>
      </c>
      <c r="J93" s="3">
        <v>9.48</v>
      </c>
    </row>
    <row r="94" spans="1:10" x14ac:dyDescent="0.25">
      <c r="A94" s="3">
        <v>17</v>
      </c>
      <c r="B94" s="4" t="s">
        <v>296</v>
      </c>
      <c r="C94" s="3" t="s">
        <v>20</v>
      </c>
      <c r="D94" s="3" t="s">
        <v>47</v>
      </c>
      <c r="E94" s="3" t="s">
        <v>26</v>
      </c>
      <c r="F94" s="3" t="s">
        <v>19</v>
      </c>
      <c r="G94" s="3">
        <v>566</v>
      </c>
      <c r="H94" s="3">
        <v>21</v>
      </c>
      <c r="I94" s="3">
        <v>19</v>
      </c>
      <c r="J94" s="3">
        <v>9.43</v>
      </c>
    </row>
    <row r="95" spans="1:10" x14ac:dyDescent="0.25">
      <c r="A95" s="3">
        <v>18</v>
      </c>
      <c r="B95" s="4" t="s">
        <v>430</v>
      </c>
      <c r="C95" s="3" t="s">
        <v>347</v>
      </c>
      <c r="D95" s="3" t="s">
        <v>47</v>
      </c>
      <c r="E95" s="3" t="s">
        <v>26</v>
      </c>
      <c r="F95" s="3" t="s">
        <v>19</v>
      </c>
      <c r="G95" s="3">
        <v>557</v>
      </c>
      <c r="H95" s="3">
        <v>22</v>
      </c>
      <c r="I95" s="3">
        <v>16</v>
      </c>
      <c r="J95" s="3">
        <v>9.2799999999999994</v>
      </c>
    </row>
    <row r="96" spans="1:10" x14ac:dyDescent="0.25">
      <c r="A96" s="3">
        <v>19</v>
      </c>
      <c r="B96" s="4" t="s">
        <v>197</v>
      </c>
      <c r="C96" s="3" t="s">
        <v>35</v>
      </c>
      <c r="D96" s="3" t="s">
        <v>47</v>
      </c>
      <c r="E96" s="3" t="s">
        <v>26</v>
      </c>
      <c r="F96" s="3" t="s">
        <v>19</v>
      </c>
      <c r="G96" s="3">
        <v>554</v>
      </c>
      <c r="H96" s="3">
        <v>20</v>
      </c>
      <c r="I96" s="3">
        <v>19</v>
      </c>
      <c r="J96" s="3">
        <v>9.23</v>
      </c>
    </row>
    <row r="97" spans="1:10" x14ac:dyDescent="0.25">
      <c r="A97" s="3">
        <v>20</v>
      </c>
      <c r="B97" s="4" t="s">
        <v>431</v>
      </c>
      <c r="C97" s="3" t="s">
        <v>52</v>
      </c>
      <c r="D97" s="3" t="s">
        <v>47</v>
      </c>
      <c r="E97" s="3" t="s">
        <v>26</v>
      </c>
      <c r="F97" s="3" t="s">
        <v>19</v>
      </c>
      <c r="G97" s="3">
        <v>553</v>
      </c>
      <c r="H97" s="3">
        <v>16</v>
      </c>
      <c r="I97" s="3">
        <v>20</v>
      </c>
      <c r="J97" s="3">
        <v>9.2200000000000006</v>
      </c>
    </row>
    <row r="98" spans="1:10" x14ac:dyDescent="0.25">
      <c r="A98" s="3">
        <v>21</v>
      </c>
      <c r="B98" s="4" t="s">
        <v>432</v>
      </c>
      <c r="C98" s="3" t="s">
        <v>25</v>
      </c>
      <c r="D98" s="3" t="s">
        <v>47</v>
      </c>
      <c r="E98" s="3" t="s">
        <v>26</v>
      </c>
      <c r="F98" s="3" t="s">
        <v>19</v>
      </c>
      <c r="G98" s="3">
        <v>551</v>
      </c>
      <c r="H98" s="3">
        <v>20</v>
      </c>
      <c r="I98" s="3">
        <v>17</v>
      </c>
      <c r="J98" s="3">
        <v>9.18</v>
      </c>
    </row>
    <row r="99" spans="1:10" x14ac:dyDescent="0.25">
      <c r="A99" s="3">
        <v>22</v>
      </c>
      <c r="B99" s="4" t="s">
        <v>433</v>
      </c>
      <c r="C99" s="3" t="s">
        <v>140</v>
      </c>
      <c r="D99" s="3" t="s">
        <v>47</v>
      </c>
      <c r="E99" s="3" t="s">
        <v>26</v>
      </c>
      <c r="F99" s="3" t="s">
        <v>19</v>
      </c>
      <c r="G99" s="3">
        <v>551</v>
      </c>
      <c r="H99" s="3">
        <v>12</v>
      </c>
      <c r="I99" s="3">
        <v>25</v>
      </c>
      <c r="J99" s="3">
        <v>9.18</v>
      </c>
    </row>
    <row r="100" spans="1:10" x14ac:dyDescent="0.25">
      <c r="A100" s="3">
        <v>23</v>
      </c>
      <c r="B100" s="4" t="s">
        <v>434</v>
      </c>
      <c r="C100" s="3" t="s">
        <v>52</v>
      </c>
      <c r="D100" s="3" t="s">
        <v>47</v>
      </c>
      <c r="E100" s="3" t="s">
        <v>26</v>
      </c>
      <c r="F100" s="3" t="s">
        <v>19</v>
      </c>
      <c r="G100" s="3">
        <v>550</v>
      </c>
      <c r="H100" s="3">
        <v>17</v>
      </c>
      <c r="I100" s="3">
        <v>22</v>
      </c>
      <c r="J100" s="3">
        <v>9.17</v>
      </c>
    </row>
    <row r="101" spans="1:10" x14ac:dyDescent="0.25">
      <c r="A101" s="3">
        <v>24</v>
      </c>
      <c r="B101" s="4" t="s">
        <v>435</v>
      </c>
      <c r="C101" s="3" t="s">
        <v>429</v>
      </c>
      <c r="D101" s="3" t="s">
        <v>47</v>
      </c>
      <c r="E101" s="3" t="s">
        <v>26</v>
      </c>
      <c r="F101" s="3" t="s">
        <v>19</v>
      </c>
      <c r="G101" s="3">
        <v>539</v>
      </c>
      <c r="H101" s="3">
        <v>12</v>
      </c>
      <c r="I101" s="3">
        <v>22</v>
      </c>
      <c r="J101" s="3">
        <v>8.98</v>
      </c>
    </row>
    <row r="102" spans="1:10" x14ac:dyDescent="0.25">
      <c r="A102" s="3">
        <v>25</v>
      </c>
      <c r="B102" s="4" t="s">
        <v>436</v>
      </c>
      <c r="C102" s="3" t="s">
        <v>31</v>
      </c>
      <c r="D102" s="3" t="s">
        <v>47</v>
      </c>
      <c r="E102" s="3" t="s">
        <v>26</v>
      </c>
      <c r="F102" s="3" t="s">
        <v>19</v>
      </c>
      <c r="G102" s="3">
        <v>537</v>
      </c>
      <c r="H102" s="3">
        <v>14</v>
      </c>
      <c r="I102" s="3">
        <v>15</v>
      </c>
      <c r="J102" s="3">
        <v>8.9499999999999993</v>
      </c>
    </row>
    <row r="103" spans="1:10" x14ac:dyDescent="0.25">
      <c r="A103" s="3">
        <v>26</v>
      </c>
      <c r="B103" s="4" t="s">
        <v>299</v>
      </c>
      <c r="C103" s="3" t="s">
        <v>55</v>
      </c>
      <c r="D103" s="3" t="s">
        <v>47</v>
      </c>
      <c r="E103" s="3" t="s">
        <v>26</v>
      </c>
      <c r="F103" s="3" t="s">
        <v>19</v>
      </c>
      <c r="G103" s="3">
        <v>533</v>
      </c>
      <c r="H103" s="3">
        <v>13</v>
      </c>
      <c r="I103" s="3">
        <v>18</v>
      </c>
      <c r="J103" s="3">
        <v>8.8800000000000008</v>
      </c>
    </row>
    <row r="104" spans="1:10" x14ac:dyDescent="0.25">
      <c r="A104" s="3">
        <v>27</v>
      </c>
      <c r="B104" s="4" t="s">
        <v>304</v>
      </c>
      <c r="C104" s="3" t="s">
        <v>35</v>
      </c>
      <c r="D104" s="3" t="s">
        <v>47</v>
      </c>
      <c r="E104" s="3" t="s">
        <v>26</v>
      </c>
      <c r="F104" s="3" t="s">
        <v>19</v>
      </c>
      <c r="G104" s="3">
        <v>532</v>
      </c>
      <c r="H104" s="3">
        <v>11</v>
      </c>
      <c r="I104" s="3">
        <v>21</v>
      </c>
      <c r="J104" s="3">
        <v>8.8699999999999992</v>
      </c>
    </row>
    <row r="105" spans="1:10" x14ac:dyDescent="0.25">
      <c r="A105" s="3">
        <v>28</v>
      </c>
      <c r="B105" s="4" t="s">
        <v>437</v>
      </c>
      <c r="C105" s="3" t="s">
        <v>140</v>
      </c>
      <c r="D105" s="3" t="s">
        <v>47</v>
      </c>
      <c r="E105" s="3" t="s">
        <v>26</v>
      </c>
      <c r="F105" s="3" t="s">
        <v>19</v>
      </c>
      <c r="G105" s="3">
        <v>529</v>
      </c>
      <c r="H105" s="3">
        <v>13</v>
      </c>
      <c r="I105" s="3">
        <v>17</v>
      </c>
      <c r="J105" s="3">
        <v>8.82</v>
      </c>
    </row>
    <row r="106" spans="1:10" x14ac:dyDescent="0.25">
      <c r="A106" s="3">
        <v>29</v>
      </c>
      <c r="B106" s="4" t="s">
        <v>302</v>
      </c>
      <c r="C106" s="3" t="s">
        <v>35</v>
      </c>
      <c r="D106" s="3" t="s">
        <v>47</v>
      </c>
      <c r="E106" s="3" t="s">
        <v>26</v>
      </c>
      <c r="F106" s="3" t="s">
        <v>19</v>
      </c>
      <c r="G106" s="3">
        <v>528</v>
      </c>
      <c r="H106" s="3">
        <v>13</v>
      </c>
      <c r="I106" s="3">
        <v>14</v>
      </c>
      <c r="J106" s="3">
        <v>8.8000000000000007</v>
      </c>
    </row>
    <row r="107" spans="1:10" x14ac:dyDescent="0.25">
      <c r="A107" s="3">
        <v>30</v>
      </c>
      <c r="B107" s="4" t="s">
        <v>438</v>
      </c>
      <c r="C107" s="3" t="s">
        <v>439</v>
      </c>
      <c r="D107" s="3" t="s">
        <v>47</v>
      </c>
      <c r="E107" s="3" t="s">
        <v>26</v>
      </c>
      <c r="F107" s="3" t="s">
        <v>19</v>
      </c>
      <c r="G107" s="3">
        <v>527</v>
      </c>
      <c r="H107" s="3">
        <v>12</v>
      </c>
      <c r="I107" s="3">
        <v>20</v>
      </c>
      <c r="J107" s="3">
        <v>8.7799999999999994</v>
      </c>
    </row>
    <row r="108" spans="1:10" x14ac:dyDescent="0.25">
      <c r="A108" s="3">
        <v>31</v>
      </c>
      <c r="B108" s="4" t="s">
        <v>440</v>
      </c>
      <c r="C108" s="3" t="s">
        <v>419</v>
      </c>
      <c r="D108" s="3" t="s">
        <v>47</v>
      </c>
      <c r="E108" s="3" t="s">
        <v>26</v>
      </c>
      <c r="F108" s="3" t="s">
        <v>19</v>
      </c>
      <c r="G108" s="3">
        <v>524</v>
      </c>
      <c r="H108" s="3">
        <v>10</v>
      </c>
      <c r="I108" s="3">
        <v>16</v>
      </c>
      <c r="J108" s="3">
        <v>8.73</v>
      </c>
    </row>
    <row r="109" spans="1:10" x14ac:dyDescent="0.25">
      <c r="A109" s="3">
        <v>32</v>
      </c>
      <c r="B109" s="4" t="s">
        <v>441</v>
      </c>
      <c r="C109" s="3" t="s">
        <v>50</v>
      </c>
      <c r="D109" s="3" t="s">
        <v>47</v>
      </c>
      <c r="E109" s="3" t="s">
        <v>26</v>
      </c>
      <c r="F109" s="3" t="s">
        <v>19</v>
      </c>
      <c r="G109" s="3">
        <v>520</v>
      </c>
      <c r="H109" s="3">
        <v>12</v>
      </c>
      <c r="I109" s="3">
        <v>21</v>
      </c>
      <c r="J109" s="3">
        <v>8.67</v>
      </c>
    </row>
    <row r="110" spans="1:10" x14ac:dyDescent="0.25">
      <c r="A110" s="3">
        <v>33</v>
      </c>
      <c r="B110" s="4" t="s">
        <v>442</v>
      </c>
      <c r="C110" s="3" t="s">
        <v>443</v>
      </c>
      <c r="D110" s="3" t="s">
        <v>47</v>
      </c>
      <c r="E110" s="3" t="s">
        <v>26</v>
      </c>
      <c r="F110" s="3" t="s">
        <v>19</v>
      </c>
      <c r="G110" s="3">
        <v>510</v>
      </c>
      <c r="H110" s="3">
        <v>11</v>
      </c>
      <c r="I110" s="3">
        <v>21</v>
      </c>
      <c r="J110" s="3">
        <v>8.5</v>
      </c>
    </row>
    <row r="111" spans="1:10" x14ac:dyDescent="0.25">
      <c r="A111" s="3">
        <v>34</v>
      </c>
      <c r="B111" s="4" t="s">
        <v>444</v>
      </c>
      <c r="C111" s="3" t="s">
        <v>419</v>
      </c>
      <c r="D111" s="3" t="s">
        <v>47</v>
      </c>
      <c r="E111" s="3" t="s">
        <v>26</v>
      </c>
      <c r="F111" s="3" t="s">
        <v>19</v>
      </c>
      <c r="G111" s="3">
        <v>509</v>
      </c>
      <c r="H111" s="3">
        <v>6</v>
      </c>
      <c r="I111" s="3">
        <v>19</v>
      </c>
      <c r="J111" s="3">
        <v>8.48</v>
      </c>
    </row>
    <row r="112" spans="1:10" x14ac:dyDescent="0.25">
      <c r="A112" s="3">
        <v>35</v>
      </c>
      <c r="B112" s="4" t="s">
        <v>445</v>
      </c>
      <c r="C112" s="3" t="s">
        <v>51</v>
      </c>
      <c r="D112" s="3" t="s">
        <v>47</v>
      </c>
      <c r="E112" s="3" t="s">
        <v>26</v>
      </c>
      <c r="F112" s="3" t="s">
        <v>19</v>
      </c>
      <c r="G112" s="3">
        <v>507</v>
      </c>
      <c r="H112" s="3">
        <v>14</v>
      </c>
      <c r="I112" s="3">
        <v>17</v>
      </c>
      <c r="J112" s="3">
        <v>8.4499999999999993</v>
      </c>
    </row>
    <row r="113" spans="1:10" x14ac:dyDescent="0.25">
      <c r="A113" s="3">
        <v>36</v>
      </c>
      <c r="B113" s="4" t="s">
        <v>446</v>
      </c>
      <c r="C113" s="3" t="s">
        <v>443</v>
      </c>
      <c r="D113" s="3" t="s">
        <v>47</v>
      </c>
      <c r="E113" s="3" t="s">
        <v>26</v>
      </c>
      <c r="F113" s="3" t="s">
        <v>19</v>
      </c>
      <c r="G113" s="3">
        <v>507</v>
      </c>
      <c r="H113" s="3">
        <v>10</v>
      </c>
      <c r="I113" s="3">
        <v>19</v>
      </c>
      <c r="J113" s="3">
        <v>8.4499999999999993</v>
      </c>
    </row>
    <row r="114" spans="1:10" x14ac:dyDescent="0.25">
      <c r="A114" s="3">
        <v>37</v>
      </c>
      <c r="B114" s="4" t="s">
        <v>447</v>
      </c>
      <c r="C114" s="3" t="s">
        <v>33</v>
      </c>
      <c r="D114" s="3" t="s">
        <v>47</v>
      </c>
      <c r="E114" s="3" t="s">
        <v>26</v>
      </c>
      <c r="F114" s="3" t="s">
        <v>19</v>
      </c>
      <c r="G114" s="3">
        <v>505</v>
      </c>
      <c r="H114" s="3">
        <v>9</v>
      </c>
      <c r="I114" s="3">
        <v>15</v>
      </c>
      <c r="J114" s="3">
        <v>8.42</v>
      </c>
    </row>
    <row r="115" spans="1:10" x14ac:dyDescent="0.25">
      <c r="A115" s="3">
        <v>38</v>
      </c>
      <c r="B115" s="4" t="s">
        <v>448</v>
      </c>
      <c r="C115" s="3" t="s">
        <v>50</v>
      </c>
      <c r="D115" s="3" t="s">
        <v>47</v>
      </c>
      <c r="E115" s="3" t="s">
        <v>26</v>
      </c>
      <c r="F115" s="3" t="s">
        <v>19</v>
      </c>
      <c r="G115" s="3">
        <v>501</v>
      </c>
      <c r="H115" s="3">
        <v>6</v>
      </c>
      <c r="I115" s="3">
        <v>16</v>
      </c>
      <c r="J115" s="3">
        <v>8.35</v>
      </c>
    </row>
    <row r="116" spans="1:10" x14ac:dyDescent="0.25">
      <c r="A116" s="3">
        <v>39</v>
      </c>
      <c r="B116" s="4" t="s">
        <v>449</v>
      </c>
      <c r="C116" s="3" t="s">
        <v>23</v>
      </c>
      <c r="D116" s="3" t="s">
        <v>47</v>
      </c>
      <c r="E116" s="3" t="s">
        <v>26</v>
      </c>
      <c r="F116" s="3" t="s">
        <v>19</v>
      </c>
      <c r="G116" s="3">
        <v>500</v>
      </c>
      <c r="H116" s="3">
        <v>8</v>
      </c>
      <c r="I116" s="3">
        <v>18</v>
      </c>
      <c r="J116" s="3">
        <v>8.33</v>
      </c>
    </row>
    <row r="117" spans="1:10" x14ac:dyDescent="0.25">
      <c r="A117" s="3">
        <v>40</v>
      </c>
      <c r="B117" s="4" t="s">
        <v>300</v>
      </c>
      <c r="C117" s="3" t="s">
        <v>25</v>
      </c>
      <c r="D117" s="3" t="s">
        <v>47</v>
      </c>
      <c r="E117" s="3" t="s">
        <v>26</v>
      </c>
      <c r="F117" s="3" t="s">
        <v>19</v>
      </c>
      <c r="G117" s="3">
        <v>500</v>
      </c>
      <c r="H117" s="3">
        <v>8</v>
      </c>
      <c r="I117" s="3">
        <v>16</v>
      </c>
      <c r="J117" s="3">
        <v>8.33</v>
      </c>
    </row>
    <row r="118" spans="1:10" x14ac:dyDescent="0.25">
      <c r="A118" s="3">
        <v>41</v>
      </c>
      <c r="B118" s="4" t="s">
        <v>301</v>
      </c>
      <c r="C118" s="3" t="s">
        <v>51</v>
      </c>
      <c r="D118" s="3" t="s">
        <v>47</v>
      </c>
      <c r="E118" s="3" t="s">
        <v>26</v>
      </c>
      <c r="F118" s="3" t="s">
        <v>19</v>
      </c>
      <c r="G118" s="3">
        <v>498</v>
      </c>
      <c r="H118" s="3">
        <v>10</v>
      </c>
      <c r="I118" s="3">
        <v>15</v>
      </c>
      <c r="J118" s="3">
        <v>8.3000000000000007</v>
      </c>
    </row>
    <row r="119" spans="1:10" x14ac:dyDescent="0.25">
      <c r="A119" s="3">
        <v>42</v>
      </c>
      <c r="B119" s="4" t="s">
        <v>450</v>
      </c>
      <c r="C119" s="3" t="s">
        <v>34</v>
      </c>
      <c r="D119" s="3" t="s">
        <v>47</v>
      </c>
      <c r="E119" s="3" t="s">
        <v>26</v>
      </c>
      <c r="F119" s="3" t="s">
        <v>19</v>
      </c>
      <c r="G119" s="3">
        <v>497</v>
      </c>
      <c r="H119" s="3">
        <v>8</v>
      </c>
      <c r="I119" s="3">
        <v>19</v>
      </c>
      <c r="J119" s="3">
        <v>8.2799999999999994</v>
      </c>
    </row>
    <row r="120" spans="1:10" x14ac:dyDescent="0.25">
      <c r="A120" s="3">
        <v>43</v>
      </c>
      <c r="B120" s="4" t="s">
        <v>451</v>
      </c>
      <c r="C120" s="3" t="s">
        <v>48</v>
      </c>
      <c r="D120" s="3" t="s">
        <v>47</v>
      </c>
      <c r="E120" s="3" t="s">
        <v>26</v>
      </c>
      <c r="F120" s="3" t="s">
        <v>19</v>
      </c>
      <c r="G120" s="3">
        <v>496</v>
      </c>
      <c r="H120" s="3">
        <v>13</v>
      </c>
      <c r="I120" s="3">
        <v>14</v>
      </c>
      <c r="J120" s="3">
        <v>8.27</v>
      </c>
    </row>
    <row r="121" spans="1:10" x14ac:dyDescent="0.25">
      <c r="A121" s="3">
        <v>44</v>
      </c>
      <c r="B121" s="4" t="s">
        <v>306</v>
      </c>
      <c r="C121" s="3" t="s">
        <v>35</v>
      </c>
      <c r="D121" s="3" t="s">
        <v>47</v>
      </c>
      <c r="E121" s="3" t="s">
        <v>26</v>
      </c>
      <c r="F121" s="3" t="s">
        <v>19</v>
      </c>
      <c r="G121" s="3">
        <v>496</v>
      </c>
      <c r="H121" s="3">
        <v>12</v>
      </c>
      <c r="I121" s="3">
        <v>18</v>
      </c>
      <c r="J121" s="3">
        <v>8.27</v>
      </c>
    </row>
    <row r="122" spans="1:10" x14ac:dyDescent="0.25">
      <c r="A122" s="3">
        <v>45</v>
      </c>
      <c r="B122" s="4" t="s">
        <v>308</v>
      </c>
      <c r="C122" s="3" t="s">
        <v>48</v>
      </c>
      <c r="D122" s="3" t="s">
        <v>47</v>
      </c>
      <c r="E122" s="3" t="s">
        <v>26</v>
      </c>
      <c r="F122" s="3" t="s">
        <v>19</v>
      </c>
      <c r="G122" s="3">
        <v>496</v>
      </c>
      <c r="H122" s="3">
        <v>8</v>
      </c>
      <c r="I122" s="3">
        <v>21</v>
      </c>
      <c r="J122" s="3">
        <v>8.27</v>
      </c>
    </row>
    <row r="123" spans="1:10" x14ac:dyDescent="0.25">
      <c r="A123" s="3">
        <v>46</v>
      </c>
      <c r="B123" s="4" t="s">
        <v>297</v>
      </c>
      <c r="C123" s="3" t="s">
        <v>25</v>
      </c>
      <c r="D123" s="3" t="s">
        <v>47</v>
      </c>
      <c r="E123" s="3" t="s">
        <v>26</v>
      </c>
      <c r="F123" s="3" t="s">
        <v>19</v>
      </c>
      <c r="G123" s="3">
        <v>496</v>
      </c>
      <c r="H123" s="3">
        <v>7</v>
      </c>
      <c r="I123" s="3">
        <v>15</v>
      </c>
      <c r="J123" s="3">
        <v>8.27</v>
      </c>
    </row>
    <row r="124" spans="1:10" x14ac:dyDescent="0.25">
      <c r="A124" s="3">
        <v>47</v>
      </c>
      <c r="B124" s="4" t="s">
        <v>452</v>
      </c>
      <c r="C124" s="3" t="s">
        <v>48</v>
      </c>
      <c r="D124" s="3" t="s">
        <v>47</v>
      </c>
      <c r="E124" s="3" t="s">
        <v>26</v>
      </c>
      <c r="F124" s="3" t="s">
        <v>19</v>
      </c>
      <c r="G124" s="3">
        <v>493</v>
      </c>
      <c r="H124" s="3">
        <v>11</v>
      </c>
      <c r="I124" s="3">
        <v>12</v>
      </c>
      <c r="J124" s="3">
        <v>8.2200000000000006</v>
      </c>
    </row>
    <row r="125" spans="1:10" x14ac:dyDescent="0.25">
      <c r="A125" s="3">
        <v>48</v>
      </c>
      <c r="B125" s="4" t="s">
        <v>453</v>
      </c>
      <c r="C125" s="3" t="s">
        <v>52</v>
      </c>
      <c r="D125" s="3" t="s">
        <v>47</v>
      </c>
      <c r="E125" s="3" t="s">
        <v>26</v>
      </c>
      <c r="F125" s="3" t="s">
        <v>19</v>
      </c>
      <c r="G125" s="3">
        <v>492</v>
      </c>
      <c r="H125" s="3">
        <v>10</v>
      </c>
      <c r="I125" s="3">
        <v>16</v>
      </c>
      <c r="J125" s="3">
        <v>8.1999999999999993</v>
      </c>
    </row>
    <row r="126" spans="1:10" x14ac:dyDescent="0.25">
      <c r="A126" s="3">
        <v>49</v>
      </c>
      <c r="B126" s="4" t="s">
        <v>454</v>
      </c>
      <c r="C126" s="3" t="s">
        <v>41</v>
      </c>
      <c r="D126" s="3" t="s">
        <v>47</v>
      </c>
      <c r="E126" s="3" t="s">
        <v>26</v>
      </c>
      <c r="F126" s="3" t="s">
        <v>19</v>
      </c>
      <c r="G126" s="3">
        <v>491</v>
      </c>
      <c r="H126" s="3">
        <v>7</v>
      </c>
      <c r="I126" s="3">
        <v>18</v>
      </c>
      <c r="J126" s="3">
        <v>8.18</v>
      </c>
    </row>
    <row r="127" spans="1:10" x14ac:dyDescent="0.25">
      <c r="A127" s="3">
        <v>50</v>
      </c>
      <c r="B127" s="4" t="s">
        <v>455</v>
      </c>
      <c r="C127" s="3" t="s">
        <v>53</v>
      </c>
      <c r="D127" s="3" t="s">
        <v>47</v>
      </c>
      <c r="E127" s="3" t="s">
        <v>26</v>
      </c>
      <c r="F127" s="3" t="s">
        <v>19</v>
      </c>
      <c r="G127" s="3">
        <v>484</v>
      </c>
      <c r="H127" s="3">
        <v>9</v>
      </c>
      <c r="I127" s="3">
        <v>12</v>
      </c>
      <c r="J127" s="3">
        <v>8.07</v>
      </c>
    </row>
    <row r="128" spans="1:10" x14ac:dyDescent="0.25">
      <c r="A128" s="3">
        <v>51</v>
      </c>
      <c r="B128" s="4" t="s">
        <v>456</v>
      </c>
      <c r="C128" s="3" t="s">
        <v>105</v>
      </c>
      <c r="D128" s="3" t="s">
        <v>47</v>
      </c>
      <c r="E128" s="3" t="s">
        <v>26</v>
      </c>
      <c r="F128" s="3" t="s">
        <v>19</v>
      </c>
      <c r="G128" s="3">
        <v>483</v>
      </c>
      <c r="H128" s="3">
        <v>8</v>
      </c>
      <c r="I128" s="3">
        <v>16</v>
      </c>
      <c r="J128" s="3">
        <v>8.0500000000000007</v>
      </c>
    </row>
    <row r="129" spans="1:10" x14ac:dyDescent="0.25">
      <c r="A129" s="3">
        <v>52</v>
      </c>
      <c r="B129" s="4" t="s">
        <v>457</v>
      </c>
      <c r="C129" s="3" t="s">
        <v>340</v>
      </c>
      <c r="D129" s="3" t="s">
        <v>47</v>
      </c>
      <c r="E129" s="3" t="s">
        <v>26</v>
      </c>
      <c r="F129" s="3" t="s">
        <v>19</v>
      </c>
      <c r="G129" s="3">
        <v>475</v>
      </c>
      <c r="H129" s="3">
        <v>6</v>
      </c>
      <c r="I129" s="3">
        <v>20</v>
      </c>
      <c r="J129" s="3">
        <v>7.92</v>
      </c>
    </row>
    <row r="130" spans="1:10" x14ac:dyDescent="0.25">
      <c r="A130" s="3">
        <v>53</v>
      </c>
      <c r="B130" s="4" t="s">
        <v>458</v>
      </c>
      <c r="C130" s="3" t="s">
        <v>34</v>
      </c>
      <c r="D130" s="3" t="s">
        <v>47</v>
      </c>
      <c r="E130" s="3" t="s">
        <v>26</v>
      </c>
      <c r="F130" s="3" t="s">
        <v>19</v>
      </c>
      <c r="G130" s="3">
        <v>471</v>
      </c>
      <c r="H130" s="3">
        <v>5</v>
      </c>
      <c r="I130" s="3">
        <v>10</v>
      </c>
      <c r="J130" s="3">
        <v>7.85</v>
      </c>
    </row>
    <row r="131" spans="1:10" x14ac:dyDescent="0.25">
      <c r="A131" s="3">
        <v>54</v>
      </c>
      <c r="B131" s="4" t="s">
        <v>459</v>
      </c>
      <c r="C131" s="3" t="s">
        <v>460</v>
      </c>
      <c r="D131" s="3" t="s">
        <v>47</v>
      </c>
      <c r="E131" s="3" t="s">
        <v>26</v>
      </c>
      <c r="F131" s="3" t="s">
        <v>19</v>
      </c>
      <c r="G131" s="3">
        <v>470</v>
      </c>
      <c r="H131" s="3">
        <v>9</v>
      </c>
      <c r="I131" s="3">
        <v>17</v>
      </c>
      <c r="J131" s="3">
        <v>7.83</v>
      </c>
    </row>
    <row r="132" spans="1:10" x14ac:dyDescent="0.25">
      <c r="A132" s="3">
        <v>55</v>
      </c>
      <c r="B132" s="4" t="s">
        <v>461</v>
      </c>
      <c r="C132" s="3" t="s">
        <v>384</v>
      </c>
      <c r="D132" s="3" t="s">
        <v>47</v>
      </c>
      <c r="E132" s="3" t="s">
        <v>26</v>
      </c>
      <c r="F132" s="3" t="s">
        <v>19</v>
      </c>
      <c r="G132" s="3">
        <v>464</v>
      </c>
      <c r="H132" s="3">
        <v>7</v>
      </c>
      <c r="I132" s="3">
        <v>17</v>
      </c>
      <c r="J132" s="3">
        <v>7.73</v>
      </c>
    </row>
    <row r="133" spans="1:10" x14ac:dyDescent="0.25">
      <c r="A133" s="3">
        <v>56</v>
      </c>
      <c r="B133" s="4" t="s">
        <v>462</v>
      </c>
      <c r="C133" s="3" t="s">
        <v>107</v>
      </c>
      <c r="D133" s="3" t="s">
        <v>47</v>
      </c>
      <c r="E133" s="3" t="s">
        <v>26</v>
      </c>
      <c r="F133" s="3" t="s">
        <v>19</v>
      </c>
      <c r="G133" s="3">
        <v>460</v>
      </c>
      <c r="H133" s="3">
        <v>5</v>
      </c>
      <c r="I133" s="3">
        <v>13</v>
      </c>
      <c r="J133" s="3">
        <v>7.67</v>
      </c>
    </row>
    <row r="134" spans="1:10" x14ac:dyDescent="0.25">
      <c r="A134" s="3">
        <v>57</v>
      </c>
      <c r="B134" s="4" t="s">
        <v>305</v>
      </c>
      <c r="C134" s="3" t="s">
        <v>24</v>
      </c>
      <c r="D134" s="3" t="s">
        <v>47</v>
      </c>
      <c r="E134" s="3" t="s">
        <v>26</v>
      </c>
      <c r="F134" s="3" t="s">
        <v>19</v>
      </c>
      <c r="G134" s="3">
        <v>450</v>
      </c>
      <c r="H134" s="3">
        <v>9</v>
      </c>
      <c r="I134" s="3">
        <v>7</v>
      </c>
      <c r="J134" s="3">
        <v>7.5</v>
      </c>
    </row>
    <row r="135" spans="1:10" x14ac:dyDescent="0.25">
      <c r="A135" s="3">
        <v>58</v>
      </c>
      <c r="B135" s="4" t="s">
        <v>463</v>
      </c>
      <c r="C135" s="3" t="s">
        <v>54</v>
      </c>
      <c r="D135" s="3" t="s">
        <v>47</v>
      </c>
      <c r="E135" s="3" t="s">
        <v>26</v>
      </c>
      <c r="F135" s="3" t="s">
        <v>19</v>
      </c>
      <c r="G135" s="3">
        <v>434</v>
      </c>
      <c r="H135" s="3">
        <v>4</v>
      </c>
      <c r="I135" s="3">
        <v>16</v>
      </c>
      <c r="J135" s="3">
        <v>7.23</v>
      </c>
    </row>
    <row r="136" spans="1:10" x14ac:dyDescent="0.25">
      <c r="A136" s="3">
        <v>59</v>
      </c>
      <c r="B136" s="4" t="s">
        <v>206</v>
      </c>
      <c r="C136" s="3" t="s">
        <v>115</v>
      </c>
      <c r="D136" s="3" t="s">
        <v>47</v>
      </c>
      <c r="E136" s="3" t="s">
        <v>26</v>
      </c>
      <c r="F136" s="3" t="s">
        <v>19</v>
      </c>
      <c r="G136" s="3">
        <v>431</v>
      </c>
      <c r="H136" s="3">
        <v>10</v>
      </c>
      <c r="I136" s="3">
        <v>7</v>
      </c>
      <c r="J136" s="3">
        <v>7.18</v>
      </c>
    </row>
    <row r="137" spans="1:10" x14ac:dyDescent="0.25">
      <c r="A137" s="3">
        <v>60</v>
      </c>
      <c r="B137" s="4" t="s">
        <v>205</v>
      </c>
      <c r="C137" s="3" t="s">
        <v>23</v>
      </c>
      <c r="D137" s="3" t="s">
        <v>47</v>
      </c>
      <c r="E137" s="3" t="s">
        <v>26</v>
      </c>
      <c r="F137" s="3" t="s">
        <v>19</v>
      </c>
      <c r="G137" s="3">
        <v>431</v>
      </c>
      <c r="H137" s="3">
        <v>5</v>
      </c>
      <c r="I137" s="3">
        <v>7</v>
      </c>
      <c r="J137" s="3">
        <v>7.18</v>
      </c>
    </row>
    <row r="138" spans="1:10" x14ac:dyDescent="0.25">
      <c r="A138" s="3">
        <v>61</v>
      </c>
      <c r="B138" s="4" t="s">
        <v>202</v>
      </c>
      <c r="C138" s="3" t="s">
        <v>53</v>
      </c>
      <c r="D138" s="3" t="s">
        <v>47</v>
      </c>
      <c r="E138" s="3" t="s">
        <v>26</v>
      </c>
      <c r="F138" s="3" t="s">
        <v>19</v>
      </c>
      <c r="G138" s="3">
        <v>429</v>
      </c>
      <c r="H138" s="3">
        <v>6</v>
      </c>
      <c r="I138" s="3">
        <v>7</v>
      </c>
      <c r="J138" s="3">
        <v>7.15</v>
      </c>
    </row>
    <row r="139" spans="1:10" x14ac:dyDescent="0.25">
      <c r="A139" s="3">
        <v>62</v>
      </c>
      <c r="B139" s="4" t="s">
        <v>464</v>
      </c>
      <c r="C139" s="3" t="s">
        <v>53</v>
      </c>
      <c r="D139" s="3" t="s">
        <v>47</v>
      </c>
      <c r="E139" s="3" t="s">
        <v>26</v>
      </c>
      <c r="F139" s="3" t="s">
        <v>19</v>
      </c>
      <c r="G139" s="3">
        <v>413</v>
      </c>
      <c r="H139" s="3">
        <v>5</v>
      </c>
      <c r="I139" s="3">
        <v>7</v>
      </c>
      <c r="J139" s="3">
        <v>6.88</v>
      </c>
    </row>
    <row r="140" spans="1:10" x14ac:dyDescent="0.25">
      <c r="A140" s="3">
        <v>63</v>
      </c>
      <c r="B140" s="4" t="s">
        <v>465</v>
      </c>
      <c r="C140" s="3" t="s">
        <v>39</v>
      </c>
      <c r="D140" s="3" t="s">
        <v>47</v>
      </c>
      <c r="E140" s="3" t="s">
        <v>26</v>
      </c>
      <c r="F140" s="3" t="s">
        <v>19</v>
      </c>
      <c r="G140" s="3">
        <v>304</v>
      </c>
      <c r="H140" s="3">
        <v>0</v>
      </c>
      <c r="I140" s="3">
        <v>5</v>
      </c>
      <c r="J140" s="3">
        <v>5.07</v>
      </c>
    </row>
    <row r="141" spans="1:10" x14ac:dyDescent="0.25">
      <c r="A141" s="3">
        <v>1</v>
      </c>
      <c r="B141" s="4" t="s">
        <v>466</v>
      </c>
      <c r="C141" s="3" t="s">
        <v>28</v>
      </c>
      <c r="D141" s="3" t="s">
        <v>47</v>
      </c>
      <c r="E141" s="3" t="s">
        <v>40</v>
      </c>
      <c r="F141" s="3" t="s">
        <v>19</v>
      </c>
      <c r="G141" s="3">
        <v>607</v>
      </c>
      <c r="H141" s="3">
        <v>23</v>
      </c>
      <c r="I141" s="3">
        <v>29</v>
      </c>
      <c r="J141" s="3">
        <v>10.119999999999999</v>
      </c>
    </row>
    <row r="142" spans="1:10" x14ac:dyDescent="0.25">
      <c r="A142" s="3">
        <v>2</v>
      </c>
      <c r="B142" s="4" t="s">
        <v>467</v>
      </c>
      <c r="C142" s="3" t="s">
        <v>460</v>
      </c>
      <c r="D142" s="3" t="s">
        <v>47</v>
      </c>
      <c r="E142" s="3" t="s">
        <v>40</v>
      </c>
      <c r="F142" s="3" t="s">
        <v>19</v>
      </c>
      <c r="G142" s="3">
        <v>605</v>
      </c>
      <c r="H142" s="3">
        <v>27</v>
      </c>
      <c r="I142" s="3">
        <v>22</v>
      </c>
      <c r="J142" s="3">
        <v>10.08</v>
      </c>
    </row>
    <row r="143" spans="1:10" x14ac:dyDescent="0.25">
      <c r="A143" s="3">
        <v>3</v>
      </c>
      <c r="B143" s="4" t="s">
        <v>468</v>
      </c>
      <c r="C143" s="3" t="s">
        <v>460</v>
      </c>
      <c r="D143" s="3" t="s">
        <v>47</v>
      </c>
      <c r="E143" s="3" t="s">
        <v>40</v>
      </c>
      <c r="F143" s="3" t="s">
        <v>19</v>
      </c>
      <c r="G143" s="3">
        <v>599</v>
      </c>
      <c r="H143" s="3">
        <v>27</v>
      </c>
      <c r="I143" s="3">
        <v>19</v>
      </c>
      <c r="J143" s="3">
        <v>9.98</v>
      </c>
    </row>
    <row r="144" spans="1:10" x14ac:dyDescent="0.25">
      <c r="A144" s="3">
        <v>4</v>
      </c>
      <c r="B144" s="4" t="s">
        <v>469</v>
      </c>
      <c r="C144" s="3" t="s">
        <v>470</v>
      </c>
      <c r="D144" s="3" t="s">
        <v>47</v>
      </c>
      <c r="E144" s="3" t="s">
        <v>40</v>
      </c>
      <c r="F144" s="3" t="s">
        <v>19</v>
      </c>
      <c r="G144" s="3">
        <v>586</v>
      </c>
      <c r="H144" s="3">
        <v>24</v>
      </c>
      <c r="I144" s="3">
        <v>20</v>
      </c>
      <c r="J144" s="3">
        <v>9.77</v>
      </c>
    </row>
    <row r="145" spans="1:10" x14ac:dyDescent="0.25">
      <c r="A145" s="3">
        <v>5</v>
      </c>
      <c r="B145" s="4" t="s">
        <v>471</v>
      </c>
      <c r="C145" s="3" t="s">
        <v>128</v>
      </c>
      <c r="D145" s="3" t="s">
        <v>47</v>
      </c>
      <c r="E145" s="3" t="s">
        <v>40</v>
      </c>
      <c r="F145" s="3" t="s">
        <v>19</v>
      </c>
      <c r="G145" s="3">
        <v>582</v>
      </c>
      <c r="H145" s="3">
        <v>21</v>
      </c>
      <c r="I145" s="3">
        <v>24</v>
      </c>
      <c r="J145" s="3">
        <v>9.6999999999999993</v>
      </c>
    </row>
    <row r="146" spans="1:10" x14ac:dyDescent="0.25">
      <c r="A146" s="3">
        <v>6</v>
      </c>
      <c r="B146" s="4" t="s">
        <v>472</v>
      </c>
      <c r="C146" s="3" t="s">
        <v>35</v>
      </c>
      <c r="D146" s="3" t="s">
        <v>47</v>
      </c>
      <c r="E146" s="3" t="s">
        <v>40</v>
      </c>
      <c r="F146" s="3" t="s">
        <v>19</v>
      </c>
      <c r="G146" s="3">
        <v>569</v>
      </c>
      <c r="H146" s="3">
        <v>17</v>
      </c>
      <c r="I146" s="3">
        <v>22</v>
      </c>
      <c r="J146" s="3">
        <v>9.48</v>
      </c>
    </row>
    <row r="147" spans="1:10" x14ac:dyDescent="0.25">
      <c r="A147" s="3">
        <v>7</v>
      </c>
      <c r="B147" s="4" t="s">
        <v>307</v>
      </c>
      <c r="C147" s="3" t="s">
        <v>44</v>
      </c>
      <c r="D147" s="3" t="s">
        <v>47</v>
      </c>
      <c r="E147" s="3" t="s">
        <v>40</v>
      </c>
      <c r="F147" s="3" t="s">
        <v>19</v>
      </c>
      <c r="G147" s="3">
        <v>568</v>
      </c>
      <c r="H147" s="3">
        <v>18</v>
      </c>
      <c r="I147" s="3">
        <v>20</v>
      </c>
      <c r="J147" s="3">
        <v>9.4700000000000006</v>
      </c>
    </row>
    <row r="148" spans="1:10" x14ac:dyDescent="0.25">
      <c r="A148" s="3">
        <v>8</v>
      </c>
      <c r="B148" s="4" t="s">
        <v>473</v>
      </c>
      <c r="C148" s="3" t="s">
        <v>474</v>
      </c>
      <c r="D148" s="3" t="s">
        <v>47</v>
      </c>
      <c r="E148" s="3" t="s">
        <v>40</v>
      </c>
      <c r="F148" s="3" t="s">
        <v>19</v>
      </c>
      <c r="G148" s="3">
        <v>563</v>
      </c>
      <c r="H148" s="3">
        <v>22</v>
      </c>
      <c r="I148" s="3">
        <v>17</v>
      </c>
      <c r="J148" s="3">
        <v>9.3800000000000008</v>
      </c>
    </row>
    <row r="149" spans="1:10" x14ac:dyDescent="0.25">
      <c r="A149" s="3">
        <v>9</v>
      </c>
      <c r="B149" s="4" t="s">
        <v>475</v>
      </c>
      <c r="C149" s="3" t="s">
        <v>324</v>
      </c>
      <c r="D149" s="3" t="s">
        <v>47</v>
      </c>
      <c r="E149" s="3" t="s">
        <v>40</v>
      </c>
      <c r="F149" s="3" t="s">
        <v>19</v>
      </c>
      <c r="G149" s="3">
        <v>557</v>
      </c>
      <c r="H149" s="3">
        <v>19</v>
      </c>
      <c r="I149" s="3">
        <v>21</v>
      </c>
      <c r="J149" s="3">
        <v>9.2799999999999994</v>
      </c>
    </row>
    <row r="150" spans="1:10" x14ac:dyDescent="0.25">
      <c r="A150" s="3">
        <v>10</v>
      </c>
      <c r="B150" s="4" t="s">
        <v>309</v>
      </c>
      <c r="C150" s="3" t="s">
        <v>55</v>
      </c>
      <c r="D150" s="3" t="s">
        <v>47</v>
      </c>
      <c r="E150" s="3" t="s">
        <v>40</v>
      </c>
      <c r="F150" s="3" t="s">
        <v>19</v>
      </c>
      <c r="G150" s="3">
        <v>553</v>
      </c>
      <c r="H150" s="3">
        <v>20</v>
      </c>
      <c r="I150" s="3">
        <v>22</v>
      </c>
      <c r="J150" s="3">
        <v>9.2200000000000006</v>
      </c>
    </row>
    <row r="151" spans="1:10" x14ac:dyDescent="0.25">
      <c r="A151" s="3">
        <v>11</v>
      </c>
      <c r="B151" s="4" t="s">
        <v>476</v>
      </c>
      <c r="C151" s="3" t="s">
        <v>35</v>
      </c>
      <c r="D151" s="3" t="s">
        <v>47</v>
      </c>
      <c r="E151" s="3" t="s">
        <v>40</v>
      </c>
      <c r="F151" s="3" t="s">
        <v>19</v>
      </c>
      <c r="G151" s="3">
        <v>549</v>
      </c>
      <c r="H151" s="3">
        <v>20</v>
      </c>
      <c r="I151" s="3">
        <v>15</v>
      </c>
      <c r="J151" s="3">
        <v>9.15</v>
      </c>
    </row>
    <row r="152" spans="1:10" x14ac:dyDescent="0.25">
      <c r="A152" s="3">
        <v>12</v>
      </c>
      <c r="B152" s="4" t="s">
        <v>477</v>
      </c>
      <c r="C152" s="3" t="s">
        <v>53</v>
      </c>
      <c r="D152" s="3" t="s">
        <v>47</v>
      </c>
      <c r="E152" s="3" t="s">
        <v>40</v>
      </c>
      <c r="F152" s="3" t="s">
        <v>19</v>
      </c>
      <c r="G152" s="3">
        <v>533</v>
      </c>
      <c r="H152" s="3">
        <v>18</v>
      </c>
      <c r="I152" s="3">
        <v>15</v>
      </c>
      <c r="J152" s="3">
        <v>8.8800000000000008</v>
      </c>
    </row>
    <row r="153" spans="1:10" x14ac:dyDescent="0.25">
      <c r="A153" s="3">
        <v>13</v>
      </c>
      <c r="B153" s="4" t="s">
        <v>478</v>
      </c>
      <c r="C153" s="3" t="s">
        <v>372</v>
      </c>
      <c r="D153" s="3" t="s">
        <v>47</v>
      </c>
      <c r="E153" s="3" t="s">
        <v>40</v>
      </c>
      <c r="F153" s="3" t="s">
        <v>19</v>
      </c>
      <c r="G153" s="3">
        <v>525</v>
      </c>
      <c r="H153" s="3">
        <v>9</v>
      </c>
      <c r="I153" s="3">
        <v>18</v>
      </c>
      <c r="J153" s="3">
        <v>8.75</v>
      </c>
    </row>
    <row r="154" spans="1:10" x14ac:dyDescent="0.25">
      <c r="A154" s="3">
        <v>14</v>
      </c>
      <c r="B154" s="4" t="s">
        <v>479</v>
      </c>
      <c r="C154" s="3" t="s">
        <v>419</v>
      </c>
      <c r="D154" s="3" t="s">
        <v>47</v>
      </c>
      <c r="E154" s="3" t="s">
        <v>40</v>
      </c>
      <c r="F154" s="3" t="s">
        <v>19</v>
      </c>
      <c r="G154" s="3">
        <v>524</v>
      </c>
      <c r="H154" s="3">
        <v>11</v>
      </c>
      <c r="I154" s="3">
        <v>21</v>
      </c>
      <c r="J154" s="3">
        <v>8.73</v>
      </c>
    </row>
    <row r="155" spans="1:10" x14ac:dyDescent="0.25">
      <c r="A155" s="3">
        <v>15</v>
      </c>
      <c r="B155" s="4" t="s">
        <v>310</v>
      </c>
      <c r="C155" s="3" t="s">
        <v>35</v>
      </c>
      <c r="D155" s="3" t="s">
        <v>47</v>
      </c>
      <c r="E155" s="3" t="s">
        <v>40</v>
      </c>
      <c r="F155" s="3" t="s">
        <v>19</v>
      </c>
      <c r="G155" s="3">
        <v>515</v>
      </c>
      <c r="H155" s="3">
        <v>8</v>
      </c>
      <c r="I155" s="3">
        <v>20</v>
      </c>
      <c r="J155" s="3">
        <v>8.58</v>
      </c>
    </row>
    <row r="156" spans="1:10" x14ac:dyDescent="0.25">
      <c r="A156" s="3">
        <v>1</v>
      </c>
      <c r="B156" s="4" t="s">
        <v>480</v>
      </c>
      <c r="C156" s="3" t="s">
        <v>58</v>
      </c>
      <c r="D156" s="3" t="s">
        <v>47</v>
      </c>
      <c r="E156" s="3" t="s">
        <v>45</v>
      </c>
      <c r="F156" s="3" t="s">
        <v>19</v>
      </c>
      <c r="G156" s="3">
        <v>590</v>
      </c>
      <c r="H156" s="3">
        <v>28</v>
      </c>
      <c r="I156" s="3">
        <v>17</v>
      </c>
      <c r="J156" s="3">
        <v>9.83</v>
      </c>
    </row>
    <row r="157" spans="1:10" x14ac:dyDescent="0.25">
      <c r="A157" s="3">
        <v>2</v>
      </c>
      <c r="B157" s="4" t="s">
        <v>481</v>
      </c>
      <c r="C157" s="3" t="s">
        <v>41</v>
      </c>
      <c r="D157" s="3" t="s">
        <v>47</v>
      </c>
      <c r="E157" s="3" t="s">
        <v>45</v>
      </c>
      <c r="F157" s="3" t="s">
        <v>19</v>
      </c>
      <c r="G157" s="3">
        <v>584</v>
      </c>
      <c r="H157" s="3">
        <v>19</v>
      </c>
      <c r="I157" s="3">
        <v>28</v>
      </c>
      <c r="J157" s="3">
        <v>9.73</v>
      </c>
    </row>
    <row r="158" spans="1:10" x14ac:dyDescent="0.25">
      <c r="A158" s="3">
        <v>3</v>
      </c>
      <c r="B158" s="4" t="s">
        <v>482</v>
      </c>
      <c r="C158" s="3" t="s">
        <v>429</v>
      </c>
      <c r="D158" s="3" t="s">
        <v>47</v>
      </c>
      <c r="E158" s="3" t="s">
        <v>45</v>
      </c>
      <c r="F158" s="3" t="s">
        <v>19</v>
      </c>
      <c r="G158" s="3">
        <v>583</v>
      </c>
      <c r="H158" s="3">
        <v>20</v>
      </c>
      <c r="I158" s="3">
        <v>23</v>
      </c>
      <c r="J158" s="3">
        <v>9.7200000000000006</v>
      </c>
    </row>
    <row r="159" spans="1:10" x14ac:dyDescent="0.25">
      <c r="A159" s="3">
        <v>4</v>
      </c>
      <c r="B159" s="4" t="s">
        <v>312</v>
      </c>
      <c r="C159" s="3" t="s">
        <v>31</v>
      </c>
      <c r="D159" s="3" t="s">
        <v>47</v>
      </c>
      <c r="E159" s="3" t="s">
        <v>45</v>
      </c>
      <c r="F159" s="3" t="s">
        <v>19</v>
      </c>
      <c r="G159" s="3">
        <v>544</v>
      </c>
      <c r="H159" s="3">
        <v>12</v>
      </c>
      <c r="I159" s="3">
        <v>27</v>
      </c>
      <c r="J159" s="3">
        <v>9.07</v>
      </c>
    </row>
    <row r="160" spans="1:10" x14ac:dyDescent="0.25">
      <c r="A160" s="3">
        <v>5</v>
      </c>
      <c r="B160" s="4" t="s">
        <v>483</v>
      </c>
      <c r="C160" s="3" t="s">
        <v>484</v>
      </c>
      <c r="D160" s="3" t="s">
        <v>47</v>
      </c>
      <c r="E160" s="3" t="s">
        <v>45</v>
      </c>
      <c r="F160" s="3" t="s">
        <v>19</v>
      </c>
      <c r="G160" s="3">
        <v>525</v>
      </c>
      <c r="H160" s="3">
        <v>13</v>
      </c>
      <c r="I160" s="3">
        <v>16</v>
      </c>
      <c r="J160" s="3">
        <v>8.75</v>
      </c>
    </row>
    <row r="161" spans="1:10" x14ac:dyDescent="0.25">
      <c r="A161" s="3">
        <v>6</v>
      </c>
      <c r="B161" s="4" t="s">
        <v>485</v>
      </c>
      <c r="C161" s="3" t="s">
        <v>64</v>
      </c>
      <c r="D161" s="3" t="s">
        <v>47</v>
      </c>
      <c r="E161" s="3" t="s">
        <v>45</v>
      </c>
      <c r="F161" s="3" t="s">
        <v>19</v>
      </c>
      <c r="G161" s="3">
        <v>520</v>
      </c>
      <c r="H161" s="3">
        <v>9</v>
      </c>
      <c r="I161" s="3">
        <v>20</v>
      </c>
      <c r="J161" s="3">
        <v>8.67</v>
      </c>
    </row>
    <row r="162" spans="1:10" x14ac:dyDescent="0.25">
      <c r="A162" s="3">
        <v>7</v>
      </c>
      <c r="B162" s="4" t="s">
        <v>486</v>
      </c>
      <c r="C162" s="3" t="s">
        <v>29</v>
      </c>
      <c r="D162" s="3" t="s">
        <v>47</v>
      </c>
      <c r="E162" s="3" t="s">
        <v>45</v>
      </c>
      <c r="F162" s="3" t="s">
        <v>19</v>
      </c>
      <c r="G162" s="3">
        <v>519</v>
      </c>
      <c r="H162" s="3">
        <v>13</v>
      </c>
      <c r="I162" s="3">
        <v>16</v>
      </c>
      <c r="J162" s="3">
        <v>8.65</v>
      </c>
    </row>
    <row r="163" spans="1:10" x14ac:dyDescent="0.25">
      <c r="A163" s="3">
        <v>8</v>
      </c>
      <c r="B163" s="4" t="s">
        <v>487</v>
      </c>
      <c r="C163" s="3" t="s">
        <v>488</v>
      </c>
      <c r="D163" s="3" t="s">
        <v>47</v>
      </c>
      <c r="E163" s="3" t="s">
        <v>45</v>
      </c>
      <c r="F163" s="3" t="s">
        <v>19</v>
      </c>
      <c r="G163" s="3">
        <v>511</v>
      </c>
      <c r="H163" s="3">
        <v>8</v>
      </c>
      <c r="I163" s="3">
        <v>15</v>
      </c>
      <c r="J163" s="3">
        <v>8.52</v>
      </c>
    </row>
    <row r="164" spans="1:10" x14ac:dyDescent="0.25">
      <c r="A164" s="3">
        <v>9</v>
      </c>
      <c r="B164" s="4" t="s">
        <v>489</v>
      </c>
      <c r="C164" s="3" t="s">
        <v>64</v>
      </c>
      <c r="D164" s="3" t="s">
        <v>47</v>
      </c>
      <c r="E164" s="3" t="s">
        <v>45</v>
      </c>
      <c r="F164" s="3" t="s">
        <v>19</v>
      </c>
      <c r="G164" s="3">
        <v>489</v>
      </c>
      <c r="H164" s="3">
        <v>10</v>
      </c>
      <c r="I164" s="3">
        <v>15</v>
      </c>
      <c r="J164" s="3">
        <v>8.15</v>
      </c>
    </row>
    <row r="165" spans="1:10" x14ac:dyDescent="0.25">
      <c r="A165" s="3">
        <v>10</v>
      </c>
      <c r="B165" s="4" t="s">
        <v>490</v>
      </c>
      <c r="C165" s="3" t="s">
        <v>384</v>
      </c>
      <c r="D165" s="3" t="s">
        <v>47</v>
      </c>
      <c r="E165" s="3" t="s">
        <v>45</v>
      </c>
      <c r="F165" s="3" t="s">
        <v>19</v>
      </c>
      <c r="G165" s="3">
        <v>456</v>
      </c>
      <c r="H165" s="3">
        <v>5</v>
      </c>
      <c r="I165" s="3">
        <v>14</v>
      </c>
      <c r="J165" s="3">
        <v>7.6</v>
      </c>
    </row>
    <row r="166" spans="1:10" x14ac:dyDescent="0.25">
      <c r="A166" s="3">
        <v>11</v>
      </c>
      <c r="B166" s="4" t="s">
        <v>491</v>
      </c>
      <c r="C166" s="3" t="s">
        <v>105</v>
      </c>
      <c r="D166" s="3" t="s">
        <v>47</v>
      </c>
      <c r="E166" s="3" t="s">
        <v>45</v>
      </c>
      <c r="F166" s="3" t="s">
        <v>19</v>
      </c>
      <c r="G166" s="3">
        <v>453</v>
      </c>
      <c r="H166" s="3">
        <v>7</v>
      </c>
      <c r="I166" s="3">
        <v>16</v>
      </c>
      <c r="J166" s="3">
        <v>7.55</v>
      </c>
    </row>
    <row r="167" spans="1:10" x14ac:dyDescent="0.25">
      <c r="A167" s="3">
        <v>12</v>
      </c>
      <c r="B167" s="4" t="s">
        <v>313</v>
      </c>
      <c r="C167" s="3" t="s">
        <v>41</v>
      </c>
      <c r="D167" s="3" t="s">
        <v>47</v>
      </c>
      <c r="E167" s="3" t="s">
        <v>45</v>
      </c>
      <c r="F167" s="3" t="s">
        <v>19</v>
      </c>
      <c r="G167" s="3">
        <v>438</v>
      </c>
      <c r="H167" s="3">
        <v>4</v>
      </c>
      <c r="I167" s="3">
        <v>12</v>
      </c>
      <c r="J167" s="3">
        <v>7.3</v>
      </c>
    </row>
    <row r="168" spans="1:10" x14ac:dyDescent="0.25">
      <c r="A168" s="3">
        <v>1</v>
      </c>
      <c r="B168" s="4" t="s">
        <v>492</v>
      </c>
      <c r="C168" s="3" t="s">
        <v>61</v>
      </c>
      <c r="D168" s="3" t="s">
        <v>60</v>
      </c>
      <c r="E168" s="3" t="s">
        <v>18</v>
      </c>
      <c r="F168" s="3" t="s">
        <v>19</v>
      </c>
      <c r="G168" s="3">
        <v>402</v>
      </c>
      <c r="H168" s="3">
        <v>2</v>
      </c>
      <c r="I168" s="3">
        <v>10</v>
      </c>
      <c r="J168" s="3">
        <v>6.7</v>
      </c>
    </row>
    <row r="169" spans="1:10" x14ac:dyDescent="0.25">
      <c r="A169" s="3">
        <v>2</v>
      </c>
      <c r="B169" s="4" t="s">
        <v>493</v>
      </c>
      <c r="C169" s="3" t="s">
        <v>380</v>
      </c>
      <c r="D169" s="3" t="s">
        <v>60</v>
      </c>
      <c r="E169" s="3" t="s">
        <v>18</v>
      </c>
      <c r="F169" s="3" t="s">
        <v>19</v>
      </c>
      <c r="G169" s="3">
        <v>377</v>
      </c>
      <c r="H169" s="3">
        <v>3</v>
      </c>
      <c r="I169" s="3">
        <v>6</v>
      </c>
      <c r="J169" s="3">
        <v>6.28</v>
      </c>
    </row>
    <row r="170" spans="1:10" x14ac:dyDescent="0.25">
      <c r="A170" s="3">
        <v>3</v>
      </c>
      <c r="B170" s="4" t="s">
        <v>494</v>
      </c>
      <c r="C170" s="3" t="s">
        <v>39</v>
      </c>
      <c r="D170" s="3" t="s">
        <v>60</v>
      </c>
      <c r="E170" s="3" t="s">
        <v>18</v>
      </c>
      <c r="F170" s="3" t="s">
        <v>19</v>
      </c>
      <c r="G170" s="3">
        <v>172</v>
      </c>
      <c r="H170" s="3">
        <v>0</v>
      </c>
      <c r="I170" s="3">
        <v>1</v>
      </c>
      <c r="J170" s="3">
        <v>2.87</v>
      </c>
    </row>
    <row r="171" spans="1:10" x14ac:dyDescent="0.25">
      <c r="A171" s="3">
        <v>1</v>
      </c>
      <c r="B171" s="4" t="s">
        <v>495</v>
      </c>
      <c r="C171" s="3" t="s">
        <v>61</v>
      </c>
      <c r="D171" s="3" t="s">
        <v>60</v>
      </c>
      <c r="E171" s="3" t="s">
        <v>26</v>
      </c>
      <c r="F171" s="3" t="s">
        <v>19</v>
      </c>
      <c r="G171" s="3">
        <v>471</v>
      </c>
      <c r="H171" s="3">
        <v>6</v>
      </c>
      <c r="I171" s="3">
        <v>11</v>
      </c>
      <c r="J171" s="3">
        <v>7.85</v>
      </c>
    </row>
    <row r="172" spans="1:10" x14ac:dyDescent="0.25">
      <c r="A172" s="3">
        <v>2</v>
      </c>
      <c r="B172" s="4" t="s">
        <v>496</v>
      </c>
      <c r="C172" s="3" t="s">
        <v>380</v>
      </c>
      <c r="D172" s="3" t="s">
        <v>60</v>
      </c>
      <c r="E172" s="3" t="s">
        <v>26</v>
      </c>
      <c r="F172" s="3" t="s">
        <v>19</v>
      </c>
      <c r="G172" s="3">
        <v>442</v>
      </c>
      <c r="H172" s="3">
        <v>4</v>
      </c>
      <c r="I172" s="3">
        <v>14</v>
      </c>
      <c r="J172" s="3">
        <v>7.37</v>
      </c>
    </row>
    <row r="173" spans="1:10" x14ac:dyDescent="0.25">
      <c r="A173" s="3">
        <v>3</v>
      </c>
      <c r="B173" s="4" t="s">
        <v>497</v>
      </c>
      <c r="C173" s="3" t="s">
        <v>380</v>
      </c>
      <c r="D173" s="3" t="s">
        <v>60</v>
      </c>
      <c r="E173" s="3" t="s">
        <v>26</v>
      </c>
      <c r="F173" s="3" t="s">
        <v>19</v>
      </c>
      <c r="G173" s="3">
        <v>439</v>
      </c>
      <c r="H173" s="3">
        <v>3</v>
      </c>
      <c r="I173" s="3">
        <v>11</v>
      </c>
      <c r="J173" s="3">
        <v>7.32</v>
      </c>
    </row>
    <row r="174" spans="1:10" x14ac:dyDescent="0.25">
      <c r="A174" s="3">
        <v>4</v>
      </c>
      <c r="B174" s="4" t="s">
        <v>498</v>
      </c>
      <c r="C174" s="3" t="s">
        <v>39</v>
      </c>
      <c r="D174" s="3" t="s">
        <v>60</v>
      </c>
      <c r="E174" s="3" t="s">
        <v>26</v>
      </c>
      <c r="F174" s="3" t="s">
        <v>19</v>
      </c>
      <c r="G174" s="3">
        <v>416</v>
      </c>
      <c r="H174" s="3">
        <v>2</v>
      </c>
      <c r="I174" s="3">
        <v>12</v>
      </c>
      <c r="J174" s="3">
        <v>6.93</v>
      </c>
    </row>
    <row r="175" spans="1:10" x14ac:dyDescent="0.25">
      <c r="A175" s="3">
        <v>5</v>
      </c>
      <c r="B175" s="3" t="s">
        <v>499</v>
      </c>
      <c r="C175" s="3" t="s">
        <v>340</v>
      </c>
      <c r="D175" s="3" t="s">
        <v>60</v>
      </c>
      <c r="E175" s="3" t="s">
        <v>26</v>
      </c>
      <c r="F175" s="3" t="s">
        <v>19</v>
      </c>
      <c r="G175" s="3">
        <v>399</v>
      </c>
      <c r="H175" s="3">
        <v>4</v>
      </c>
      <c r="I175" s="3">
        <v>10</v>
      </c>
      <c r="J175" s="3">
        <v>6.65</v>
      </c>
    </row>
    <row r="176" spans="1:10" x14ac:dyDescent="0.25">
      <c r="A176" s="3">
        <v>6</v>
      </c>
      <c r="B176" s="4" t="s">
        <v>500</v>
      </c>
      <c r="C176" s="3" t="s">
        <v>41</v>
      </c>
      <c r="D176" s="3" t="s">
        <v>60</v>
      </c>
      <c r="E176" s="3" t="s">
        <v>26</v>
      </c>
      <c r="F176" s="3" t="s">
        <v>19</v>
      </c>
      <c r="G176" s="3">
        <v>394</v>
      </c>
      <c r="H176" s="3">
        <v>4</v>
      </c>
      <c r="I176" s="3">
        <v>7</v>
      </c>
      <c r="J176" s="3">
        <v>6.57</v>
      </c>
    </row>
    <row r="177" spans="1:10" x14ac:dyDescent="0.25">
      <c r="A177" s="3">
        <v>7</v>
      </c>
      <c r="B177" s="4" t="s">
        <v>501</v>
      </c>
      <c r="C177" s="3" t="s">
        <v>30</v>
      </c>
      <c r="D177" s="3" t="s">
        <v>60</v>
      </c>
      <c r="E177" s="3" t="s">
        <v>26</v>
      </c>
      <c r="F177" s="3" t="s">
        <v>19</v>
      </c>
      <c r="G177" s="3">
        <v>393</v>
      </c>
      <c r="H177" s="3">
        <v>1</v>
      </c>
      <c r="I177" s="3">
        <v>11</v>
      </c>
      <c r="J177" s="3">
        <v>6.55</v>
      </c>
    </row>
    <row r="178" spans="1:10" x14ac:dyDescent="0.25">
      <c r="A178" s="3">
        <v>8</v>
      </c>
      <c r="B178" s="4" t="s">
        <v>502</v>
      </c>
      <c r="C178" s="3" t="s">
        <v>503</v>
      </c>
      <c r="D178" s="3" t="s">
        <v>60</v>
      </c>
      <c r="E178" s="3" t="s">
        <v>26</v>
      </c>
      <c r="F178" s="3" t="s">
        <v>19</v>
      </c>
      <c r="G178" s="3">
        <v>388</v>
      </c>
      <c r="H178" s="3">
        <v>1</v>
      </c>
      <c r="I178" s="3">
        <v>7</v>
      </c>
      <c r="J178" s="3">
        <v>6.47</v>
      </c>
    </row>
    <row r="179" spans="1:10" x14ac:dyDescent="0.25">
      <c r="A179" s="3">
        <v>9</v>
      </c>
      <c r="B179" s="4" t="s">
        <v>332</v>
      </c>
      <c r="C179" s="3" t="s">
        <v>62</v>
      </c>
      <c r="D179" s="3" t="s">
        <v>60</v>
      </c>
      <c r="E179" s="3" t="s">
        <v>26</v>
      </c>
      <c r="F179" s="3" t="s">
        <v>19</v>
      </c>
      <c r="G179" s="3">
        <v>379</v>
      </c>
      <c r="H179" s="3">
        <v>3</v>
      </c>
      <c r="I179" s="3">
        <v>7</v>
      </c>
      <c r="J179" s="3">
        <v>6.32</v>
      </c>
    </row>
    <row r="180" spans="1:10" x14ac:dyDescent="0.25">
      <c r="A180" s="3">
        <v>10</v>
      </c>
      <c r="B180" s="4" t="s">
        <v>504</v>
      </c>
      <c r="C180" s="3" t="s">
        <v>61</v>
      </c>
      <c r="D180" s="3" t="s">
        <v>60</v>
      </c>
      <c r="E180" s="3" t="s">
        <v>26</v>
      </c>
      <c r="F180" s="3" t="s">
        <v>19</v>
      </c>
      <c r="G180" s="3">
        <v>379</v>
      </c>
      <c r="H180" s="3">
        <v>2</v>
      </c>
      <c r="I180" s="3">
        <v>9</v>
      </c>
      <c r="J180" s="3">
        <v>6.32</v>
      </c>
    </row>
    <row r="181" spans="1:10" x14ac:dyDescent="0.25">
      <c r="A181" s="3">
        <v>11</v>
      </c>
      <c r="B181" s="4" t="s">
        <v>505</v>
      </c>
      <c r="C181" s="3" t="s">
        <v>380</v>
      </c>
      <c r="D181" s="3" t="s">
        <v>60</v>
      </c>
      <c r="E181" s="3" t="s">
        <v>26</v>
      </c>
      <c r="F181" s="3" t="s">
        <v>19</v>
      </c>
      <c r="G181" s="3">
        <v>377</v>
      </c>
      <c r="H181" s="3">
        <v>3</v>
      </c>
      <c r="I181" s="3">
        <v>11</v>
      </c>
      <c r="J181" s="3">
        <v>6.28</v>
      </c>
    </row>
    <row r="182" spans="1:10" x14ac:dyDescent="0.25">
      <c r="A182" s="3">
        <v>12</v>
      </c>
      <c r="B182" s="4" t="s">
        <v>506</v>
      </c>
      <c r="C182" s="3" t="s">
        <v>30</v>
      </c>
      <c r="D182" s="3" t="s">
        <v>60</v>
      </c>
      <c r="E182" s="3" t="s">
        <v>26</v>
      </c>
      <c r="F182" s="3" t="s">
        <v>19</v>
      </c>
      <c r="G182" s="3">
        <v>355</v>
      </c>
      <c r="H182" s="3">
        <v>1</v>
      </c>
      <c r="I182" s="3">
        <v>7</v>
      </c>
      <c r="J182" s="3">
        <v>5.92</v>
      </c>
    </row>
    <row r="183" spans="1:10" x14ac:dyDescent="0.25">
      <c r="A183" s="3">
        <v>13</v>
      </c>
      <c r="B183" s="4" t="s">
        <v>507</v>
      </c>
      <c r="C183" s="3" t="s">
        <v>39</v>
      </c>
      <c r="D183" s="3" t="s">
        <v>60</v>
      </c>
      <c r="E183" s="3" t="s">
        <v>26</v>
      </c>
      <c r="F183" s="3" t="s">
        <v>19</v>
      </c>
      <c r="G183" s="3">
        <v>337</v>
      </c>
      <c r="H183" s="3">
        <v>3</v>
      </c>
      <c r="I183" s="3">
        <v>5</v>
      </c>
      <c r="J183" s="3">
        <v>5.62</v>
      </c>
    </row>
    <row r="184" spans="1:10" x14ac:dyDescent="0.25">
      <c r="A184" s="3">
        <v>14</v>
      </c>
      <c r="B184" s="4" t="s">
        <v>508</v>
      </c>
      <c r="C184" s="3" t="s">
        <v>386</v>
      </c>
      <c r="D184" s="3" t="s">
        <v>60</v>
      </c>
      <c r="E184" s="3" t="s">
        <v>26</v>
      </c>
      <c r="F184" s="3" t="s">
        <v>19</v>
      </c>
      <c r="G184" s="3">
        <v>329</v>
      </c>
      <c r="H184" s="3">
        <v>1</v>
      </c>
      <c r="I184" s="3">
        <v>3</v>
      </c>
      <c r="J184" s="3">
        <v>5.48</v>
      </c>
    </row>
    <row r="185" spans="1:10" x14ac:dyDescent="0.25">
      <c r="A185" s="3">
        <v>15</v>
      </c>
      <c r="B185" s="3" t="s">
        <v>509</v>
      </c>
      <c r="C185" s="3" t="s">
        <v>34</v>
      </c>
      <c r="D185" s="3" t="s">
        <v>60</v>
      </c>
      <c r="E185" s="3" t="s">
        <v>26</v>
      </c>
      <c r="F185" s="3" t="s">
        <v>19</v>
      </c>
      <c r="G185" s="3">
        <v>326</v>
      </c>
      <c r="H185" s="3">
        <v>3</v>
      </c>
      <c r="I185" s="3">
        <v>7</v>
      </c>
      <c r="J185" s="3">
        <v>5.43</v>
      </c>
    </row>
    <row r="186" spans="1:10" x14ac:dyDescent="0.25">
      <c r="A186" s="3">
        <v>16</v>
      </c>
      <c r="B186" s="4" t="s">
        <v>510</v>
      </c>
      <c r="C186" s="3" t="s">
        <v>380</v>
      </c>
      <c r="D186" s="3" t="s">
        <v>60</v>
      </c>
      <c r="E186" s="3" t="s">
        <v>26</v>
      </c>
      <c r="F186" s="3" t="s">
        <v>19</v>
      </c>
      <c r="G186" s="3">
        <v>318</v>
      </c>
      <c r="H186" s="3">
        <v>0</v>
      </c>
      <c r="I186" s="3">
        <v>6</v>
      </c>
      <c r="J186" s="3">
        <v>5.3</v>
      </c>
    </row>
    <row r="187" spans="1:10" x14ac:dyDescent="0.25">
      <c r="A187" s="3">
        <v>17</v>
      </c>
      <c r="B187" s="4" t="s">
        <v>511</v>
      </c>
      <c r="C187" s="3" t="s">
        <v>345</v>
      </c>
      <c r="D187" s="3" t="s">
        <v>60</v>
      </c>
      <c r="E187" s="3" t="s">
        <v>26</v>
      </c>
      <c r="F187" s="3" t="s">
        <v>19</v>
      </c>
      <c r="G187" s="3">
        <v>315</v>
      </c>
      <c r="H187" s="3">
        <v>2</v>
      </c>
      <c r="I187" s="3">
        <v>4</v>
      </c>
      <c r="J187" s="3">
        <v>5.25</v>
      </c>
    </row>
    <row r="188" spans="1:10" x14ac:dyDescent="0.25">
      <c r="A188" s="3">
        <v>18</v>
      </c>
      <c r="B188" s="4" t="s">
        <v>512</v>
      </c>
      <c r="C188" s="3" t="s">
        <v>62</v>
      </c>
      <c r="D188" s="3" t="s">
        <v>60</v>
      </c>
      <c r="E188" s="3" t="s">
        <v>26</v>
      </c>
      <c r="F188" s="3" t="s">
        <v>19</v>
      </c>
      <c r="G188" s="3">
        <v>313</v>
      </c>
      <c r="H188" s="3">
        <v>1</v>
      </c>
      <c r="I188" s="3">
        <v>6</v>
      </c>
      <c r="J188" s="3">
        <v>5.22</v>
      </c>
    </row>
    <row r="189" spans="1:10" x14ac:dyDescent="0.25">
      <c r="A189" s="3">
        <v>19</v>
      </c>
      <c r="B189" s="4" t="s">
        <v>513</v>
      </c>
      <c r="C189" s="3" t="s">
        <v>23</v>
      </c>
      <c r="D189" s="3" t="s">
        <v>60</v>
      </c>
      <c r="E189" s="3" t="s">
        <v>26</v>
      </c>
      <c r="F189" s="3" t="s">
        <v>19</v>
      </c>
      <c r="G189" s="3">
        <v>291</v>
      </c>
      <c r="H189" s="3">
        <v>2</v>
      </c>
      <c r="I189" s="3">
        <v>5</v>
      </c>
      <c r="J189" s="3">
        <v>4.8499999999999996</v>
      </c>
    </row>
    <row r="190" spans="1:10" x14ac:dyDescent="0.25">
      <c r="A190" s="3">
        <v>20</v>
      </c>
      <c r="B190" s="4" t="s">
        <v>514</v>
      </c>
      <c r="C190" s="3" t="s">
        <v>340</v>
      </c>
      <c r="D190" s="3" t="s">
        <v>60</v>
      </c>
      <c r="E190" s="3" t="s">
        <v>26</v>
      </c>
      <c r="F190" s="3" t="s">
        <v>19</v>
      </c>
      <c r="G190" s="3">
        <v>282</v>
      </c>
      <c r="H190" s="3">
        <v>1</v>
      </c>
      <c r="I190" s="3">
        <v>4</v>
      </c>
      <c r="J190" s="3">
        <v>4.7</v>
      </c>
    </row>
    <row r="191" spans="1:10" x14ac:dyDescent="0.25">
      <c r="A191" s="3">
        <v>21</v>
      </c>
      <c r="B191" s="4" t="s">
        <v>515</v>
      </c>
      <c r="C191" s="3" t="s">
        <v>39</v>
      </c>
      <c r="D191" s="3" t="s">
        <v>60</v>
      </c>
      <c r="E191" s="3" t="s">
        <v>26</v>
      </c>
      <c r="F191" s="3" t="s">
        <v>19</v>
      </c>
      <c r="G191" s="3">
        <v>264</v>
      </c>
      <c r="H191" s="3">
        <v>0</v>
      </c>
      <c r="I191" s="3">
        <v>2</v>
      </c>
      <c r="J191" s="3">
        <v>4.4000000000000004</v>
      </c>
    </row>
    <row r="192" spans="1:10" x14ac:dyDescent="0.25">
      <c r="A192" s="3">
        <v>22</v>
      </c>
      <c r="B192" s="4" t="s">
        <v>516</v>
      </c>
      <c r="C192" s="3" t="s">
        <v>517</v>
      </c>
      <c r="D192" s="3" t="s">
        <v>60</v>
      </c>
      <c r="E192" s="3" t="s">
        <v>26</v>
      </c>
      <c r="F192" s="3" t="s">
        <v>19</v>
      </c>
      <c r="G192" s="3">
        <v>260</v>
      </c>
      <c r="H192" s="3">
        <v>0</v>
      </c>
      <c r="I192" s="3">
        <v>4</v>
      </c>
      <c r="J192" s="3">
        <v>4.33</v>
      </c>
    </row>
    <row r="193" spans="1:10" x14ac:dyDescent="0.25">
      <c r="A193" s="3">
        <v>1</v>
      </c>
      <c r="B193" s="4" t="s">
        <v>518</v>
      </c>
      <c r="C193" s="3" t="s">
        <v>82</v>
      </c>
      <c r="D193" s="3" t="s">
        <v>60</v>
      </c>
      <c r="E193" s="3" t="s">
        <v>40</v>
      </c>
      <c r="F193" s="3" t="s">
        <v>19</v>
      </c>
      <c r="G193" s="3">
        <v>385</v>
      </c>
      <c r="H193" s="3">
        <v>1</v>
      </c>
      <c r="I193" s="3">
        <v>7</v>
      </c>
      <c r="J193" s="3">
        <v>6.42</v>
      </c>
    </row>
    <row r="194" spans="1:10" x14ac:dyDescent="0.25">
      <c r="A194" s="3">
        <v>2</v>
      </c>
      <c r="B194" s="4" t="s">
        <v>519</v>
      </c>
      <c r="C194" s="3" t="s">
        <v>34</v>
      </c>
      <c r="D194" s="3" t="s">
        <v>60</v>
      </c>
      <c r="E194" s="3" t="s">
        <v>40</v>
      </c>
      <c r="F194" s="3" t="s">
        <v>19</v>
      </c>
      <c r="G194" s="3">
        <v>369</v>
      </c>
      <c r="H194" s="3">
        <v>1</v>
      </c>
      <c r="I194" s="3">
        <v>8</v>
      </c>
      <c r="J194" s="3">
        <v>6.15</v>
      </c>
    </row>
    <row r="195" spans="1:10" x14ac:dyDescent="0.25">
      <c r="A195" s="3">
        <v>3</v>
      </c>
      <c r="B195" s="4" t="s">
        <v>520</v>
      </c>
      <c r="C195" s="3" t="s">
        <v>345</v>
      </c>
      <c r="D195" s="3" t="s">
        <v>60</v>
      </c>
      <c r="E195" s="3" t="s">
        <v>40</v>
      </c>
      <c r="F195" s="3" t="s">
        <v>19</v>
      </c>
      <c r="G195" s="3">
        <v>323</v>
      </c>
      <c r="H195" s="3">
        <v>2</v>
      </c>
      <c r="I195" s="3">
        <v>4</v>
      </c>
      <c r="J195" s="3">
        <v>5.38</v>
      </c>
    </row>
    <row r="196" spans="1:10" x14ac:dyDescent="0.25">
      <c r="A196" s="3">
        <v>4</v>
      </c>
      <c r="B196" s="4" t="s">
        <v>521</v>
      </c>
      <c r="C196" s="3" t="s">
        <v>345</v>
      </c>
      <c r="D196" s="3" t="s">
        <v>60</v>
      </c>
      <c r="E196" s="3" t="s">
        <v>40</v>
      </c>
      <c r="F196" s="3" t="s">
        <v>19</v>
      </c>
      <c r="G196" s="3">
        <v>290</v>
      </c>
      <c r="H196" s="3">
        <v>1</v>
      </c>
      <c r="I196" s="3">
        <v>7</v>
      </c>
      <c r="J196" s="3">
        <v>4.83</v>
      </c>
    </row>
    <row r="197" spans="1:10" x14ac:dyDescent="0.25">
      <c r="A197" s="3">
        <v>1</v>
      </c>
      <c r="B197" s="4" t="s">
        <v>522</v>
      </c>
      <c r="C197" s="3" t="s">
        <v>36</v>
      </c>
      <c r="D197" s="3" t="s">
        <v>65</v>
      </c>
      <c r="E197" s="3" t="s">
        <v>18</v>
      </c>
      <c r="F197" s="3" t="s">
        <v>19</v>
      </c>
      <c r="G197" s="3">
        <v>313</v>
      </c>
      <c r="H197" s="3">
        <v>4</v>
      </c>
      <c r="I197" s="3">
        <v>4</v>
      </c>
      <c r="J197" s="3">
        <v>5.22</v>
      </c>
    </row>
    <row r="198" spans="1:10" x14ac:dyDescent="0.25">
      <c r="A198" s="3">
        <v>2</v>
      </c>
      <c r="B198" s="4" t="s">
        <v>314</v>
      </c>
      <c r="C198" s="3" t="s">
        <v>34</v>
      </c>
      <c r="D198" s="3" t="s">
        <v>65</v>
      </c>
      <c r="E198" s="3" t="s">
        <v>18</v>
      </c>
      <c r="F198" s="3" t="s">
        <v>19</v>
      </c>
      <c r="G198" s="3">
        <v>293</v>
      </c>
      <c r="H198" s="3">
        <v>2</v>
      </c>
      <c r="I198" s="3">
        <v>4</v>
      </c>
      <c r="J198" s="3">
        <v>4.88</v>
      </c>
    </row>
    <row r="199" spans="1:10" x14ac:dyDescent="0.25">
      <c r="A199" s="3">
        <v>3</v>
      </c>
      <c r="B199" s="4" t="s">
        <v>523</v>
      </c>
      <c r="C199" s="3" t="s">
        <v>384</v>
      </c>
      <c r="D199" s="3" t="s">
        <v>65</v>
      </c>
      <c r="E199" s="3" t="s">
        <v>18</v>
      </c>
      <c r="F199" s="3" t="s">
        <v>19</v>
      </c>
      <c r="G199" s="3">
        <v>247</v>
      </c>
      <c r="H199" s="3">
        <v>2</v>
      </c>
      <c r="I199" s="3">
        <v>0</v>
      </c>
      <c r="J199" s="3">
        <v>4.12</v>
      </c>
    </row>
    <row r="200" spans="1:10" x14ac:dyDescent="0.25">
      <c r="A200" s="3">
        <v>4</v>
      </c>
      <c r="B200" s="4" t="s">
        <v>524</v>
      </c>
      <c r="C200" s="3" t="s">
        <v>61</v>
      </c>
      <c r="D200" s="3" t="s">
        <v>65</v>
      </c>
      <c r="E200" s="3" t="s">
        <v>18</v>
      </c>
      <c r="F200" s="3" t="s">
        <v>19</v>
      </c>
      <c r="G200" s="3">
        <v>246</v>
      </c>
      <c r="H200" s="3">
        <v>0</v>
      </c>
      <c r="I200" s="3">
        <v>2</v>
      </c>
      <c r="J200" s="3">
        <v>4.0999999999999996</v>
      </c>
    </row>
    <row r="201" spans="1:10" x14ac:dyDescent="0.25">
      <c r="A201" s="3">
        <v>5</v>
      </c>
      <c r="B201" s="4" t="s">
        <v>525</v>
      </c>
      <c r="C201" s="3" t="s">
        <v>53</v>
      </c>
      <c r="D201" s="3" t="s">
        <v>65</v>
      </c>
      <c r="E201" s="3" t="s">
        <v>18</v>
      </c>
      <c r="F201" s="3" t="s">
        <v>19</v>
      </c>
      <c r="G201" s="3">
        <v>235</v>
      </c>
      <c r="H201" s="3">
        <v>2</v>
      </c>
      <c r="I201" s="3">
        <v>0</v>
      </c>
      <c r="J201" s="3">
        <v>3.92</v>
      </c>
    </row>
    <row r="202" spans="1:10" x14ac:dyDescent="0.25">
      <c r="A202" s="3">
        <v>6</v>
      </c>
      <c r="B202" s="4" t="s">
        <v>526</v>
      </c>
      <c r="C202" s="3" t="s">
        <v>33</v>
      </c>
      <c r="D202" s="3" t="s">
        <v>65</v>
      </c>
      <c r="E202" s="3" t="s">
        <v>18</v>
      </c>
      <c r="F202" s="3" t="s">
        <v>19</v>
      </c>
      <c r="G202" s="3">
        <v>218</v>
      </c>
      <c r="H202" s="3">
        <v>1</v>
      </c>
      <c r="I202" s="3">
        <v>3</v>
      </c>
      <c r="J202" s="3">
        <v>3.63</v>
      </c>
    </row>
    <row r="203" spans="1:10" x14ac:dyDescent="0.25">
      <c r="A203" s="3">
        <v>7</v>
      </c>
      <c r="B203" s="4" t="s">
        <v>527</v>
      </c>
      <c r="C203" s="3" t="s">
        <v>43</v>
      </c>
      <c r="D203" s="3" t="s">
        <v>65</v>
      </c>
      <c r="E203" s="3" t="s">
        <v>18</v>
      </c>
      <c r="F203" s="3" t="s">
        <v>19</v>
      </c>
      <c r="G203" s="3">
        <v>211</v>
      </c>
      <c r="H203" s="3">
        <v>2</v>
      </c>
      <c r="I203" s="3">
        <v>3</v>
      </c>
      <c r="J203" s="3">
        <v>3.52</v>
      </c>
    </row>
    <row r="204" spans="1:10" x14ac:dyDescent="0.25">
      <c r="A204" s="3">
        <v>8</v>
      </c>
      <c r="B204" s="4" t="s">
        <v>528</v>
      </c>
      <c r="C204" s="3" t="s">
        <v>53</v>
      </c>
      <c r="D204" s="3" t="s">
        <v>65</v>
      </c>
      <c r="E204" s="3" t="s">
        <v>18</v>
      </c>
      <c r="F204" s="3" t="s">
        <v>19</v>
      </c>
      <c r="G204" s="3">
        <v>185</v>
      </c>
      <c r="H204" s="3">
        <v>1</v>
      </c>
      <c r="I204" s="3">
        <v>0</v>
      </c>
      <c r="J204" s="3">
        <v>3.08</v>
      </c>
    </row>
    <row r="205" spans="1:10" x14ac:dyDescent="0.25">
      <c r="A205" s="3">
        <v>1</v>
      </c>
      <c r="B205" s="4" t="s">
        <v>529</v>
      </c>
      <c r="C205" s="3" t="s">
        <v>386</v>
      </c>
      <c r="D205" s="3" t="s">
        <v>65</v>
      </c>
      <c r="E205" s="3" t="s">
        <v>26</v>
      </c>
      <c r="F205" s="3" t="s">
        <v>19</v>
      </c>
      <c r="G205" s="3">
        <v>415</v>
      </c>
      <c r="H205" s="3">
        <v>4</v>
      </c>
      <c r="I205" s="3">
        <v>10</v>
      </c>
      <c r="J205" s="3">
        <v>6.92</v>
      </c>
    </row>
    <row r="206" spans="1:10" x14ac:dyDescent="0.25">
      <c r="A206" s="3">
        <v>2</v>
      </c>
      <c r="B206" s="4" t="s">
        <v>319</v>
      </c>
      <c r="C206" s="3" t="s">
        <v>68</v>
      </c>
      <c r="D206" s="3" t="s">
        <v>65</v>
      </c>
      <c r="E206" s="3" t="s">
        <v>26</v>
      </c>
      <c r="F206" s="3" t="s">
        <v>19</v>
      </c>
      <c r="G206" s="3">
        <v>410</v>
      </c>
      <c r="H206" s="3">
        <v>6</v>
      </c>
      <c r="I206" s="3">
        <v>7</v>
      </c>
      <c r="J206" s="3">
        <v>6.83</v>
      </c>
    </row>
    <row r="207" spans="1:10" x14ac:dyDescent="0.25">
      <c r="A207" s="3">
        <v>3</v>
      </c>
      <c r="B207" s="4" t="s">
        <v>530</v>
      </c>
      <c r="C207" s="3" t="s">
        <v>386</v>
      </c>
      <c r="D207" s="3" t="s">
        <v>65</v>
      </c>
      <c r="E207" s="3" t="s">
        <v>26</v>
      </c>
      <c r="F207" s="3" t="s">
        <v>19</v>
      </c>
      <c r="G207" s="3">
        <v>396</v>
      </c>
      <c r="H207" s="3">
        <v>5</v>
      </c>
      <c r="I207" s="3">
        <v>6</v>
      </c>
      <c r="J207" s="3">
        <v>6.6</v>
      </c>
    </row>
    <row r="208" spans="1:10" x14ac:dyDescent="0.25">
      <c r="A208" s="3">
        <v>4</v>
      </c>
      <c r="B208" s="4" t="s">
        <v>316</v>
      </c>
      <c r="C208" s="3" t="s">
        <v>58</v>
      </c>
      <c r="D208" s="3" t="s">
        <v>65</v>
      </c>
      <c r="E208" s="3" t="s">
        <v>26</v>
      </c>
      <c r="F208" s="3" t="s">
        <v>19</v>
      </c>
      <c r="G208" s="3">
        <v>378</v>
      </c>
      <c r="H208" s="3">
        <v>3</v>
      </c>
      <c r="I208" s="3">
        <v>8</v>
      </c>
      <c r="J208" s="3">
        <v>6.3</v>
      </c>
    </row>
    <row r="209" spans="1:10" x14ac:dyDescent="0.25">
      <c r="A209" s="3">
        <v>5</v>
      </c>
      <c r="B209" s="4" t="s">
        <v>315</v>
      </c>
      <c r="C209" s="3" t="s">
        <v>53</v>
      </c>
      <c r="D209" s="3" t="s">
        <v>65</v>
      </c>
      <c r="E209" s="3" t="s">
        <v>26</v>
      </c>
      <c r="F209" s="3" t="s">
        <v>19</v>
      </c>
      <c r="G209" s="3">
        <v>370</v>
      </c>
      <c r="H209" s="3">
        <v>5</v>
      </c>
      <c r="I209" s="3">
        <v>4</v>
      </c>
      <c r="J209" s="3">
        <v>6.17</v>
      </c>
    </row>
    <row r="210" spans="1:10" x14ac:dyDescent="0.25">
      <c r="A210" s="3">
        <v>6</v>
      </c>
      <c r="B210" s="4" t="s">
        <v>531</v>
      </c>
      <c r="C210" s="3" t="s">
        <v>67</v>
      </c>
      <c r="D210" s="3" t="s">
        <v>65</v>
      </c>
      <c r="E210" s="3" t="s">
        <v>26</v>
      </c>
      <c r="F210" s="3" t="s">
        <v>19</v>
      </c>
      <c r="G210" s="3">
        <v>364</v>
      </c>
      <c r="H210" s="3">
        <v>3</v>
      </c>
      <c r="I210" s="3">
        <v>8</v>
      </c>
      <c r="J210" s="3">
        <v>6.07</v>
      </c>
    </row>
    <row r="211" spans="1:10" x14ac:dyDescent="0.25">
      <c r="A211" s="3">
        <v>7</v>
      </c>
      <c r="B211" s="4" t="s">
        <v>532</v>
      </c>
      <c r="C211" s="3" t="s">
        <v>82</v>
      </c>
      <c r="D211" s="3" t="s">
        <v>65</v>
      </c>
      <c r="E211" s="3" t="s">
        <v>26</v>
      </c>
      <c r="F211" s="3" t="s">
        <v>19</v>
      </c>
      <c r="G211" s="3">
        <v>362</v>
      </c>
      <c r="H211" s="3">
        <v>4</v>
      </c>
      <c r="I211" s="3">
        <v>4</v>
      </c>
      <c r="J211" s="3">
        <v>6.03</v>
      </c>
    </row>
    <row r="212" spans="1:10" x14ac:dyDescent="0.25">
      <c r="A212" s="3">
        <v>8</v>
      </c>
      <c r="B212" s="4" t="s">
        <v>533</v>
      </c>
      <c r="C212" s="3" t="s">
        <v>43</v>
      </c>
      <c r="D212" s="3" t="s">
        <v>65</v>
      </c>
      <c r="E212" s="3" t="s">
        <v>26</v>
      </c>
      <c r="F212" s="3" t="s">
        <v>19</v>
      </c>
      <c r="G212" s="3">
        <v>361</v>
      </c>
      <c r="H212" s="3">
        <v>4</v>
      </c>
      <c r="I212" s="3">
        <v>4</v>
      </c>
      <c r="J212" s="3">
        <v>6.02</v>
      </c>
    </row>
    <row r="213" spans="1:10" x14ac:dyDescent="0.25">
      <c r="A213" s="3">
        <v>9</v>
      </c>
      <c r="B213" s="4" t="s">
        <v>534</v>
      </c>
      <c r="C213" s="3" t="s">
        <v>53</v>
      </c>
      <c r="D213" s="3" t="s">
        <v>65</v>
      </c>
      <c r="E213" s="3" t="s">
        <v>26</v>
      </c>
      <c r="F213" s="3" t="s">
        <v>19</v>
      </c>
      <c r="G213" s="3">
        <v>354</v>
      </c>
      <c r="H213" s="3">
        <v>4</v>
      </c>
      <c r="I213" s="3">
        <v>6</v>
      </c>
      <c r="J213" s="3">
        <v>5.9</v>
      </c>
    </row>
    <row r="214" spans="1:10" x14ac:dyDescent="0.25">
      <c r="A214" s="3">
        <v>10</v>
      </c>
      <c r="B214" s="4" t="s">
        <v>318</v>
      </c>
      <c r="C214" s="3" t="s">
        <v>38</v>
      </c>
      <c r="D214" s="3" t="s">
        <v>65</v>
      </c>
      <c r="E214" s="3" t="s">
        <v>26</v>
      </c>
      <c r="F214" s="3" t="s">
        <v>19</v>
      </c>
      <c r="G214" s="3">
        <v>352</v>
      </c>
      <c r="H214" s="3">
        <v>4</v>
      </c>
      <c r="I214" s="3">
        <v>5</v>
      </c>
      <c r="J214" s="3">
        <v>5.87</v>
      </c>
    </row>
    <row r="215" spans="1:10" x14ac:dyDescent="0.25">
      <c r="A215" s="3">
        <v>11</v>
      </c>
      <c r="B215" s="4" t="s">
        <v>321</v>
      </c>
      <c r="C215" s="3" t="s">
        <v>43</v>
      </c>
      <c r="D215" s="3" t="s">
        <v>65</v>
      </c>
      <c r="E215" s="3" t="s">
        <v>26</v>
      </c>
      <c r="F215" s="3" t="s">
        <v>19</v>
      </c>
      <c r="G215" s="3">
        <v>344</v>
      </c>
      <c r="H215" s="3">
        <v>7</v>
      </c>
      <c r="I215" s="3">
        <v>3</v>
      </c>
      <c r="J215" s="3">
        <v>5.73</v>
      </c>
    </row>
    <row r="216" spans="1:10" x14ac:dyDescent="0.25">
      <c r="A216" s="3">
        <v>12</v>
      </c>
      <c r="B216" s="4" t="s">
        <v>535</v>
      </c>
      <c r="C216" s="3" t="s">
        <v>53</v>
      </c>
      <c r="D216" s="3" t="s">
        <v>65</v>
      </c>
      <c r="E216" s="3" t="s">
        <v>26</v>
      </c>
      <c r="F216" s="3" t="s">
        <v>19</v>
      </c>
      <c r="G216" s="3">
        <v>336</v>
      </c>
      <c r="H216" s="3">
        <v>4</v>
      </c>
      <c r="I216" s="3">
        <v>9</v>
      </c>
      <c r="J216" s="3">
        <v>5.6</v>
      </c>
    </row>
    <row r="217" spans="1:10" x14ac:dyDescent="0.25">
      <c r="A217" s="3">
        <v>13</v>
      </c>
      <c r="B217" s="4" t="s">
        <v>317</v>
      </c>
      <c r="C217" s="3" t="s">
        <v>30</v>
      </c>
      <c r="D217" s="3" t="s">
        <v>65</v>
      </c>
      <c r="E217" s="3" t="s">
        <v>26</v>
      </c>
      <c r="F217" s="3" t="s">
        <v>19</v>
      </c>
      <c r="G217" s="3">
        <v>335</v>
      </c>
      <c r="H217" s="3">
        <v>4</v>
      </c>
      <c r="I217" s="3">
        <v>4</v>
      </c>
      <c r="J217" s="3">
        <v>5.58</v>
      </c>
    </row>
    <row r="218" spans="1:10" x14ac:dyDescent="0.25">
      <c r="A218" s="3">
        <v>14</v>
      </c>
      <c r="B218" s="4" t="s">
        <v>536</v>
      </c>
      <c r="C218" s="3" t="s">
        <v>386</v>
      </c>
      <c r="D218" s="3" t="s">
        <v>65</v>
      </c>
      <c r="E218" s="3" t="s">
        <v>26</v>
      </c>
      <c r="F218" s="3" t="s">
        <v>19</v>
      </c>
      <c r="G218" s="3">
        <v>334</v>
      </c>
      <c r="H218" s="3">
        <v>3</v>
      </c>
      <c r="I218" s="3">
        <v>3</v>
      </c>
      <c r="J218" s="3">
        <v>5.57</v>
      </c>
    </row>
    <row r="219" spans="1:10" x14ac:dyDescent="0.25">
      <c r="A219" s="3">
        <v>15</v>
      </c>
      <c r="B219" s="4" t="s">
        <v>537</v>
      </c>
      <c r="C219" s="3" t="s">
        <v>25</v>
      </c>
      <c r="D219" s="3" t="s">
        <v>65</v>
      </c>
      <c r="E219" s="3" t="s">
        <v>26</v>
      </c>
      <c r="F219" s="3" t="s">
        <v>19</v>
      </c>
      <c r="G219" s="3">
        <v>332</v>
      </c>
      <c r="H219" s="3">
        <v>6</v>
      </c>
      <c r="I219" s="3">
        <v>2</v>
      </c>
      <c r="J219" s="3">
        <v>5.53</v>
      </c>
    </row>
    <row r="220" spans="1:10" x14ac:dyDescent="0.25">
      <c r="A220" s="3">
        <v>16</v>
      </c>
      <c r="B220" s="4" t="s">
        <v>538</v>
      </c>
      <c r="C220" s="3" t="s">
        <v>58</v>
      </c>
      <c r="D220" s="3" t="s">
        <v>65</v>
      </c>
      <c r="E220" s="3" t="s">
        <v>26</v>
      </c>
      <c r="F220" s="3" t="s">
        <v>19</v>
      </c>
      <c r="G220" s="3">
        <v>332</v>
      </c>
      <c r="H220" s="3">
        <v>5</v>
      </c>
      <c r="I220" s="3">
        <v>7</v>
      </c>
      <c r="J220" s="3">
        <v>5.53</v>
      </c>
    </row>
    <row r="221" spans="1:10" x14ac:dyDescent="0.25">
      <c r="A221" s="3">
        <v>17</v>
      </c>
      <c r="B221" s="4" t="s">
        <v>539</v>
      </c>
      <c r="C221" s="3" t="s">
        <v>25</v>
      </c>
      <c r="D221" s="3" t="s">
        <v>65</v>
      </c>
      <c r="E221" s="3" t="s">
        <v>26</v>
      </c>
      <c r="F221" s="3" t="s">
        <v>19</v>
      </c>
      <c r="G221" s="3">
        <v>329</v>
      </c>
      <c r="H221" s="3">
        <v>2</v>
      </c>
      <c r="I221" s="3">
        <v>4</v>
      </c>
      <c r="J221" s="3">
        <v>5.48</v>
      </c>
    </row>
    <row r="222" spans="1:10" x14ac:dyDescent="0.25">
      <c r="A222" s="3">
        <v>18</v>
      </c>
      <c r="B222" s="4" t="s">
        <v>320</v>
      </c>
      <c r="C222" s="3" t="s">
        <v>59</v>
      </c>
      <c r="D222" s="3" t="s">
        <v>65</v>
      </c>
      <c r="E222" s="3" t="s">
        <v>26</v>
      </c>
      <c r="F222" s="3" t="s">
        <v>19</v>
      </c>
      <c r="G222" s="3">
        <v>327</v>
      </c>
      <c r="H222" s="3">
        <v>2</v>
      </c>
      <c r="I222" s="3">
        <v>4</v>
      </c>
      <c r="J222" s="3">
        <v>5.45</v>
      </c>
    </row>
    <row r="223" spans="1:10" x14ac:dyDescent="0.25">
      <c r="A223" s="3">
        <v>19</v>
      </c>
      <c r="B223" s="4" t="s">
        <v>540</v>
      </c>
      <c r="C223" s="3" t="s">
        <v>70</v>
      </c>
      <c r="D223" s="3" t="s">
        <v>65</v>
      </c>
      <c r="E223" s="3" t="s">
        <v>26</v>
      </c>
      <c r="F223" s="3" t="s">
        <v>19</v>
      </c>
      <c r="G223" s="3">
        <v>319</v>
      </c>
      <c r="H223" s="3">
        <v>3</v>
      </c>
      <c r="I223" s="3">
        <v>5</v>
      </c>
      <c r="J223" s="3">
        <v>5.32</v>
      </c>
    </row>
    <row r="224" spans="1:10" x14ac:dyDescent="0.25">
      <c r="A224" s="3">
        <v>20</v>
      </c>
      <c r="B224" s="3" t="s">
        <v>541</v>
      </c>
      <c r="C224" s="3" t="s">
        <v>35</v>
      </c>
      <c r="D224" s="3" t="s">
        <v>65</v>
      </c>
      <c r="E224" s="3" t="s">
        <v>26</v>
      </c>
      <c r="F224" s="3" t="s">
        <v>19</v>
      </c>
      <c r="G224" s="3">
        <v>312</v>
      </c>
      <c r="H224" s="3">
        <v>5</v>
      </c>
      <c r="I224" s="3">
        <v>4</v>
      </c>
      <c r="J224" s="3">
        <v>5.2</v>
      </c>
    </row>
    <row r="225" spans="1:10" x14ac:dyDescent="0.25">
      <c r="A225" s="3">
        <v>21</v>
      </c>
      <c r="B225" s="4" t="s">
        <v>542</v>
      </c>
      <c r="C225" s="3" t="s">
        <v>38</v>
      </c>
      <c r="D225" s="3" t="s">
        <v>65</v>
      </c>
      <c r="E225" s="3" t="s">
        <v>26</v>
      </c>
      <c r="F225" s="3" t="s">
        <v>19</v>
      </c>
      <c r="G225" s="3">
        <v>309</v>
      </c>
      <c r="H225" s="3">
        <v>3</v>
      </c>
      <c r="I225" s="3">
        <v>2</v>
      </c>
      <c r="J225" s="3">
        <v>5.15</v>
      </c>
    </row>
    <row r="226" spans="1:10" ht="30" x14ac:dyDescent="0.25">
      <c r="A226" s="3">
        <v>22</v>
      </c>
      <c r="B226" s="3" t="s">
        <v>543</v>
      </c>
      <c r="C226" s="3" t="s">
        <v>544</v>
      </c>
      <c r="D226" s="3" t="s">
        <v>65</v>
      </c>
      <c r="E226" s="3" t="s">
        <v>26</v>
      </c>
      <c r="F226" s="3" t="s">
        <v>19</v>
      </c>
      <c r="G226" s="3">
        <v>308</v>
      </c>
      <c r="H226" s="3">
        <v>2</v>
      </c>
      <c r="I226" s="3">
        <v>6</v>
      </c>
      <c r="J226" s="3">
        <v>5.13</v>
      </c>
    </row>
    <row r="227" spans="1:10" x14ac:dyDescent="0.25">
      <c r="A227" s="3">
        <v>23</v>
      </c>
      <c r="B227" s="4" t="s">
        <v>545</v>
      </c>
      <c r="C227" s="3" t="s">
        <v>372</v>
      </c>
      <c r="D227" s="3" t="s">
        <v>65</v>
      </c>
      <c r="E227" s="3" t="s">
        <v>26</v>
      </c>
      <c r="F227" s="3" t="s">
        <v>19</v>
      </c>
      <c r="G227" s="3">
        <v>303</v>
      </c>
      <c r="H227" s="3">
        <v>2</v>
      </c>
      <c r="I227" s="3">
        <v>3</v>
      </c>
      <c r="J227" s="3">
        <v>5.05</v>
      </c>
    </row>
    <row r="228" spans="1:10" x14ac:dyDescent="0.25">
      <c r="A228" s="3">
        <v>24</v>
      </c>
      <c r="B228" s="4" t="s">
        <v>546</v>
      </c>
      <c r="C228" s="3" t="s">
        <v>30</v>
      </c>
      <c r="D228" s="3" t="s">
        <v>65</v>
      </c>
      <c r="E228" s="3" t="s">
        <v>26</v>
      </c>
      <c r="F228" s="3" t="s">
        <v>19</v>
      </c>
      <c r="G228" s="3">
        <v>298</v>
      </c>
      <c r="H228" s="3">
        <v>2</v>
      </c>
      <c r="I228" s="3">
        <v>5</v>
      </c>
      <c r="J228" s="3">
        <v>4.97</v>
      </c>
    </row>
    <row r="229" spans="1:10" x14ac:dyDescent="0.25">
      <c r="A229" s="3">
        <v>25</v>
      </c>
      <c r="B229" s="4" t="s">
        <v>547</v>
      </c>
      <c r="C229" s="3" t="s">
        <v>283</v>
      </c>
      <c r="D229" s="3" t="s">
        <v>65</v>
      </c>
      <c r="E229" s="3" t="s">
        <v>26</v>
      </c>
      <c r="F229" s="3" t="s">
        <v>19</v>
      </c>
      <c r="G229" s="3">
        <v>270</v>
      </c>
      <c r="H229" s="3">
        <v>1</v>
      </c>
      <c r="I229" s="3">
        <v>3</v>
      </c>
      <c r="J229" s="3">
        <v>4.5</v>
      </c>
    </row>
    <row r="230" spans="1:10" x14ac:dyDescent="0.25">
      <c r="A230" s="3">
        <v>26</v>
      </c>
      <c r="B230" s="4" t="s">
        <v>548</v>
      </c>
      <c r="C230" s="3" t="s">
        <v>43</v>
      </c>
      <c r="D230" s="3" t="s">
        <v>65</v>
      </c>
      <c r="E230" s="3" t="s">
        <v>26</v>
      </c>
      <c r="F230" s="3" t="s">
        <v>19</v>
      </c>
      <c r="G230" s="3">
        <v>262</v>
      </c>
      <c r="H230" s="3">
        <v>1</v>
      </c>
      <c r="I230" s="3">
        <v>5</v>
      </c>
      <c r="J230" s="3">
        <v>4.37</v>
      </c>
    </row>
    <row r="231" spans="1:10" x14ac:dyDescent="0.25">
      <c r="A231" s="3">
        <v>27</v>
      </c>
      <c r="B231" s="4" t="s">
        <v>549</v>
      </c>
      <c r="C231" s="3" t="s">
        <v>58</v>
      </c>
      <c r="D231" s="3" t="s">
        <v>65</v>
      </c>
      <c r="E231" s="3" t="s">
        <v>26</v>
      </c>
      <c r="F231" s="3" t="s">
        <v>19</v>
      </c>
      <c r="G231" s="3">
        <v>257</v>
      </c>
      <c r="H231" s="3">
        <v>1</v>
      </c>
      <c r="I231" s="3">
        <v>2</v>
      </c>
      <c r="J231" s="3">
        <v>4.28</v>
      </c>
    </row>
    <row r="232" spans="1:10" x14ac:dyDescent="0.25">
      <c r="A232" s="3">
        <v>28</v>
      </c>
      <c r="B232" s="4" t="s">
        <v>322</v>
      </c>
      <c r="C232" s="3" t="s">
        <v>51</v>
      </c>
      <c r="D232" s="3" t="s">
        <v>65</v>
      </c>
      <c r="E232" s="3" t="s">
        <v>26</v>
      </c>
      <c r="F232" s="3" t="s">
        <v>19</v>
      </c>
      <c r="G232" s="3">
        <v>212</v>
      </c>
      <c r="H232" s="3">
        <v>1</v>
      </c>
      <c r="I232" s="3">
        <v>2</v>
      </c>
      <c r="J232" s="3">
        <v>3.53</v>
      </c>
    </row>
    <row r="233" spans="1:10" x14ac:dyDescent="0.25">
      <c r="A233" s="3">
        <v>29</v>
      </c>
      <c r="B233" s="3" t="s">
        <v>224</v>
      </c>
      <c r="C233" s="3" t="s">
        <v>23</v>
      </c>
      <c r="D233" s="3" t="s">
        <v>65</v>
      </c>
      <c r="E233" s="3" t="s">
        <v>26</v>
      </c>
      <c r="F233" s="3" t="s">
        <v>19</v>
      </c>
      <c r="G233" s="3">
        <v>163</v>
      </c>
      <c r="H233" s="3">
        <v>0</v>
      </c>
      <c r="I233" s="3">
        <v>2</v>
      </c>
      <c r="J233" s="3">
        <v>2.72</v>
      </c>
    </row>
    <row r="234" spans="1:10" x14ac:dyDescent="0.25">
      <c r="A234" s="3">
        <v>30</v>
      </c>
      <c r="B234" s="4" t="s">
        <v>550</v>
      </c>
      <c r="C234" s="3" t="s">
        <v>372</v>
      </c>
      <c r="D234" s="3" t="s">
        <v>65</v>
      </c>
      <c r="E234" s="3" t="s">
        <v>26</v>
      </c>
      <c r="F234" s="3" t="s">
        <v>19</v>
      </c>
      <c r="G234" s="3">
        <v>134</v>
      </c>
      <c r="H234" s="3">
        <v>2</v>
      </c>
      <c r="I234" s="3">
        <v>0</v>
      </c>
      <c r="J234" s="3">
        <v>2.23</v>
      </c>
    </row>
    <row r="235" spans="1:10" x14ac:dyDescent="0.25">
      <c r="A235" s="3">
        <v>1</v>
      </c>
      <c r="B235" s="4" t="s">
        <v>551</v>
      </c>
      <c r="C235" s="3" t="s">
        <v>66</v>
      </c>
      <c r="D235" s="3" t="s">
        <v>65</v>
      </c>
      <c r="E235" s="3" t="s">
        <v>40</v>
      </c>
      <c r="F235" s="3" t="s">
        <v>19</v>
      </c>
      <c r="G235" s="3">
        <v>384</v>
      </c>
      <c r="H235" s="3">
        <v>4</v>
      </c>
      <c r="I235" s="3">
        <v>8</v>
      </c>
      <c r="J235" s="3">
        <v>6.4</v>
      </c>
    </row>
    <row r="236" spans="1:10" x14ac:dyDescent="0.25">
      <c r="A236" s="3">
        <v>1</v>
      </c>
      <c r="B236" s="4" t="s">
        <v>552</v>
      </c>
      <c r="C236" s="3" t="s">
        <v>553</v>
      </c>
      <c r="D236" s="3" t="s">
        <v>65</v>
      </c>
      <c r="E236" s="3" t="s">
        <v>45</v>
      </c>
      <c r="F236" s="3" t="s">
        <v>19</v>
      </c>
      <c r="G236" s="3">
        <v>350</v>
      </c>
      <c r="H236" s="3">
        <v>4</v>
      </c>
      <c r="I236" s="3">
        <v>7</v>
      </c>
      <c r="J236" s="3">
        <v>5.83</v>
      </c>
    </row>
    <row r="237" spans="1:10" x14ac:dyDescent="0.25">
      <c r="A237" s="3">
        <v>2</v>
      </c>
      <c r="B237" s="4" t="s">
        <v>554</v>
      </c>
      <c r="C237" s="3" t="s">
        <v>61</v>
      </c>
      <c r="D237" s="3" t="s">
        <v>65</v>
      </c>
      <c r="E237" s="3" t="s">
        <v>45</v>
      </c>
      <c r="F237" s="3" t="s">
        <v>19</v>
      </c>
      <c r="G237" s="3">
        <v>338</v>
      </c>
      <c r="H237" s="3">
        <v>2</v>
      </c>
      <c r="I237" s="3">
        <v>9</v>
      </c>
      <c r="J237" s="3">
        <v>5.63</v>
      </c>
    </row>
    <row r="238" spans="1:10" x14ac:dyDescent="0.25">
      <c r="A238" s="3">
        <v>1</v>
      </c>
      <c r="B238" s="4" t="s">
        <v>323</v>
      </c>
      <c r="C238" s="3" t="s">
        <v>24</v>
      </c>
      <c r="D238" s="3" t="s">
        <v>69</v>
      </c>
      <c r="E238" s="3" t="s">
        <v>18</v>
      </c>
      <c r="F238" s="3" t="s">
        <v>19</v>
      </c>
      <c r="G238" s="3">
        <v>512</v>
      </c>
      <c r="H238" s="3">
        <v>9</v>
      </c>
      <c r="I238" s="3">
        <v>20</v>
      </c>
      <c r="J238" s="3">
        <v>8.5299999999999994</v>
      </c>
    </row>
    <row r="239" spans="1:10" x14ac:dyDescent="0.25">
      <c r="A239" s="3">
        <v>2</v>
      </c>
      <c r="B239" s="4" t="s">
        <v>555</v>
      </c>
      <c r="C239" s="3" t="s">
        <v>345</v>
      </c>
      <c r="D239" s="3" t="s">
        <v>69</v>
      </c>
      <c r="E239" s="3" t="s">
        <v>18</v>
      </c>
      <c r="F239" s="3" t="s">
        <v>19</v>
      </c>
      <c r="G239" s="3">
        <v>443</v>
      </c>
      <c r="H239" s="3">
        <v>5</v>
      </c>
      <c r="I239" s="3">
        <v>10</v>
      </c>
      <c r="J239" s="3">
        <v>7.38</v>
      </c>
    </row>
    <row r="240" spans="1:10" x14ac:dyDescent="0.25">
      <c r="A240" s="3">
        <v>3</v>
      </c>
      <c r="B240" s="4" t="s">
        <v>367</v>
      </c>
      <c r="C240" s="3" t="s">
        <v>42</v>
      </c>
      <c r="D240" s="3" t="s">
        <v>69</v>
      </c>
      <c r="E240" s="3" t="s">
        <v>18</v>
      </c>
      <c r="F240" s="3" t="s">
        <v>19</v>
      </c>
      <c r="G240" s="3">
        <v>438</v>
      </c>
      <c r="H240" s="3">
        <v>7</v>
      </c>
      <c r="I240" s="3">
        <v>15</v>
      </c>
      <c r="J240" s="3">
        <v>7.3</v>
      </c>
    </row>
    <row r="241" spans="1:10" x14ac:dyDescent="0.25">
      <c r="A241" s="3">
        <v>4</v>
      </c>
      <c r="B241" s="4" t="s">
        <v>226</v>
      </c>
      <c r="C241" s="3" t="s">
        <v>70</v>
      </c>
      <c r="D241" s="3" t="s">
        <v>69</v>
      </c>
      <c r="E241" s="3" t="s">
        <v>18</v>
      </c>
      <c r="F241" s="3" t="s">
        <v>19</v>
      </c>
      <c r="G241" s="3">
        <v>430</v>
      </c>
      <c r="H241" s="3">
        <v>6</v>
      </c>
      <c r="I241" s="3">
        <v>11</v>
      </c>
      <c r="J241" s="3">
        <v>7.17</v>
      </c>
    </row>
    <row r="242" spans="1:10" x14ac:dyDescent="0.25">
      <c r="A242" s="3">
        <v>5</v>
      </c>
      <c r="B242" s="4" t="s">
        <v>230</v>
      </c>
      <c r="C242" s="3" t="s">
        <v>38</v>
      </c>
      <c r="D242" s="3" t="s">
        <v>69</v>
      </c>
      <c r="E242" s="3" t="s">
        <v>18</v>
      </c>
      <c r="F242" s="3" t="s">
        <v>19</v>
      </c>
      <c r="G242" s="3">
        <v>428</v>
      </c>
      <c r="H242" s="3">
        <v>4</v>
      </c>
      <c r="I242" s="3">
        <v>11</v>
      </c>
      <c r="J242" s="3">
        <v>7.13</v>
      </c>
    </row>
    <row r="243" spans="1:10" x14ac:dyDescent="0.25">
      <c r="A243" s="3">
        <v>6</v>
      </c>
      <c r="B243" s="4" t="s">
        <v>239</v>
      </c>
      <c r="C243" s="3" t="s">
        <v>23</v>
      </c>
      <c r="D243" s="3" t="s">
        <v>69</v>
      </c>
      <c r="E243" s="3" t="s">
        <v>18</v>
      </c>
      <c r="F243" s="3" t="s">
        <v>19</v>
      </c>
      <c r="G243" s="3">
        <v>410</v>
      </c>
      <c r="H243" s="3">
        <v>4</v>
      </c>
      <c r="I243" s="3">
        <v>10</v>
      </c>
      <c r="J243" s="3">
        <v>6.83</v>
      </c>
    </row>
    <row r="244" spans="1:10" x14ac:dyDescent="0.25">
      <c r="A244" s="3">
        <v>7</v>
      </c>
      <c r="B244" s="4" t="s">
        <v>556</v>
      </c>
      <c r="C244" s="3" t="s">
        <v>70</v>
      </c>
      <c r="D244" s="3" t="s">
        <v>69</v>
      </c>
      <c r="E244" s="3" t="s">
        <v>18</v>
      </c>
      <c r="F244" s="3" t="s">
        <v>19</v>
      </c>
      <c r="G244" s="3">
        <v>408</v>
      </c>
      <c r="H244" s="3">
        <v>7</v>
      </c>
      <c r="I244" s="3">
        <v>8</v>
      </c>
      <c r="J244" s="3">
        <v>6.8</v>
      </c>
    </row>
    <row r="245" spans="1:10" x14ac:dyDescent="0.25">
      <c r="A245" s="3">
        <v>8</v>
      </c>
      <c r="B245" s="4" t="s">
        <v>557</v>
      </c>
      <c r="C245" s="3" t="s">
        <v>49</v>
      </c>
      <c r="D245" s="3" t="s">
        <v>69</v>
      </c>
      <c r="E245" s="3" t="s">
        <v>18</v>
      </c>
      <c r="F245" s="3" t="s">
        <v>19</v>
      </c>
      <c r="G245" s="3">
        <v>403</v>
      </c>
      <c r="H245" s="3">
        <v>7</v>
      </c>
      <c r="I245" s="3">
        <v>6</v>
      </c>
      <c r="J245" s="3">
        <v>6.72</v>
      </c>
    </row>
    <row r="246" spans="1:10" x14ac:dyDescent="0.25">
      <c r="A246" s="3">
        <v>9</v>
      </c>
      <c r="B246" s="4" t="s">
        <v>558</v>
      </c>
      <c r="C246" s="3" t="s">
        <v>559</v>
      </c>
      <c r="D246" s="3" t="s">
        <v>69</v>
      </c>
      <c r="E246" s="3" t="s">
        <v>18</v>
      </c>
      <c r="F246" s="3" t="s">
        <v>19</v>
      </c>
      <c r="G246" s="3">
        <v>402</v>
      </c>
      <c r="H246" s="3">
        <v>6</v>
      </c>
      <c r="I246" s="3">
        <v>11</v>
      </c>
      <c r="J246" s="3">
        <v>6.7</v>
      </c>
    </row>
    <row r="247" spans="1:10" x14ac:dyDescent="0.25">
      <c r="A247" s="3">
        <v>10</v>
      </c>
      <c r="B247" s="4" t="s">
        <v>560</v>
      </c>
      <c r="C247" s="3" t="s">
        <v>36</v>
      </c>
      <c r="D247" s="3" t="s">
        <v>69</v>
      </c>
      <c r="E247" s="3" t="s">
        <v>18</v>
      </c>
      <c r="F247" s="3" t="s">
        <v>19</v>
      </c>
      <c r="G247" s="3">
        <v>377</v>
      </c>
      <c r="H247" s="3">
        <v>2</v>
      </c>
      <c r="I247" s="3">
        <v>8</v>
      </c>
      <c r="J247" s="3">
        <v>6.28</v>
      </c>
    </row>
    <row r="248" spans="1:10" x14ac:dyDescent="0.25">
      <c r="A248" s="3">
        <v>11</v>
      </c>
      <c r="B248" s="4" t="s">
        <v>561</v>
      </c>
      <c r="C248" s="3" t="s">
        <v>25</v>
      </c>
      <c r="D248" s="3" t="s">
        <v>69</v>
      </c>
      <c r="E248" s="3" t="s">
        <v>18</v>
      </c>
      <c r="F248" s="3" t="s">
        <v>19</v>
      </c>
      <c r="G248" s="3">
        <v>376</v>
      </c>
      <c r="H248" s="3">
        <v>2</v>
      </c>
      <c r="I248" s="3">
        <v>9</v>
      </c>
      <c r="J248" s="3">
        <v>6.27</v>
      </c>
    </row>
    <row r="249" spans="1:10" x14ac:dyDescent="0.25">
      <c r="A249" s="3">
        <v>12</v>
      </c>
      <c r="B249" s="4" t="s">
        <v>562</v>
      </c>
      <c r="C249" s="3" t="s">
        <v>324</v>
      </c>
      <c r="D249" s="3" t="s">
        <v>69</v>
      </c>
      <c r="E249" s="3" t="s">
        <v>18</v>
      </c>
      <c r="F249" s="3" t="s">
        <v>19</v>
      </c>
      <c r="G249" s="3">
        <v>267</v>
      </c>
      <c r="H249" s="3">
        <v>2</v>
      </c>
      <c r="I249" s="3">
        <v>3</v>
      </c>
      <c r="J249" s="3">
        <v>4.45</v>
      </c>
    </row>
    <row r="250" spans="1:10" x14ac:dyDescent="0.25">
      <c r="A250" s="3">
        <v>13</v>
      </c>
      <c r="B250" s="4" t="s">
        <v>325</v>
      </c>
      <c r="C250" s="3" t="s">
        <v>25</v>
      </c>
      <c r="D250" s="3" t="s">
        <v>69</v>
      </c>
      <c r="E250" s="3" t="s">
        <v>18</v>
      </c>
      <c r="F250" s="3" t="s">
        <v>19</v>
      </c>
      <c r="G250" s="3">
        <v>215</v>
      </c>
      <c r="H250" s="3">
        <v>2</v>
      </c>
      <c r="I250" s="3">
        <v>8</v>
      </c>
      <c r="J250" s="3">
        <v>3.58</v>
      </c>
    </row>
    <row r="251" spans="1:10" x14ac:dyDescent="0.25">
      <c r="A251" s="3">
        <v>1</v>
      </c>
      <c r="B251" s="4" t="s">
        <v>563</v>
      </c>
      <c r="C251" s="3" t="s">
        <v>25</v>
      </c>
      <c r="D251" s="3" t="s">
        <v>69</v>
      </c>
      <c r="E251" s="3" t="s">
        <v>26</v>
      </c>
      <c r="F251" s="3" t="s">
        <v>19</v>
      </c>
      <c r="G251" s="3">
        <v>568</v>
      </c>
      <c r="H251" s="3">
        <v>18</v>
      </c>
      <c r="I251" s="3">
        <v>23</v>
      </c>
      <c r="J251" s="3">
        <v>9.4700000000000006</v>
      </c>
    </row>
    <row r="252" spans="1:10" x14ac:dyDescent="0.25">
      <c r="A252" s="3">
        <v>2</v>
      </c>
      <c r="B252" s="4" t="s">
        <v>327</v>
      </c>
      <c r="C252" s="3" t="s">
        <v>44</v>
      </c>
      <c r="D252" s="3" t="s">
        <v>69</v>
      </c>
      <c r="E252" s="3" t="s">
        <v>26</v>
      </c>
      <c r="F252" s="3" t="s">
        <v>19</v>
      </c>
      <c r="G252" s="3">
        <v>543</v>
      </c>
      <c r="H252" s="3">
        <v>15</v>
      </c>
      <c r="I252" s="3">
        <v>16</v>
      </c>
      <c r="J252" s="3">
        <v>9.0500000000000007</v>
      </c>
    </row>
    <row r="253" spans="1:10" x14ac:dyDescent="0.25">
      <c r="A253" s="3">
        <v>3</v>
      </c>
      <c r="B253" s="4" t="s">
        <v>564</v>
      </c>
      <c r="C253" s="3" t="s">
        <v>565</v>
      </c>
      <c r="D253" s="3" t="s">
        <v>69</v>
      </c>
      <c r="E253" s="3" t="s">
        <v>26</v>
      </c>
      <c r="F253" s="3" t="s">
        <v>19</v>
      </c>
      <c r="G253" s="3">
        <v>534</v>
      </c>
      <c r="H253" s="3">
        <v>16</v>
      </c>
      <c r="I253" s="3">
        <v>13</v>
      </c>
      <c r="J253" s="3">
        <v>8.9</v>
      </c>
    </row>
    <row r="254" spans="1:10" x14ac:dyDescent="0.25">
      <c r="A254" s="3">
        <v>4</v>
      </c>
      <c r="B254" s="4" t="s">
        <v>326</v>
      </c>
      <c r="C254" s="3" t="s">
        <v>25</v>
      </c>
      <c r="D254" s="3" t="s">
        <v>69</v>
      </c>
      <c r="E254" s="3" t="s">
        <v>26</v>
      </c>
      <c r="F254" s="3" t="s">
        <v>19</v>
      </c>
      <c r="G254" s="3">
        <v>522</v>
      </c>
      <c r="H254" s="3">
        <v>10</v>
      </c>
      <c r="I254" s="3">
        <v>21</v>
      </c>
      <c r="J254" s="3">
        <v>8.6999999999999993</v>
      </c>
    </row>
    <row r="255" spans="1:10" x14ac:dyDescent="0.25">
      <c r="A255" s="3">
        <v>5</v>
      </c>
      <c r="B255" s="4" t="s">
        <v>566</v>
      </c>
      <c r="C255" s="3" t="s">
        <v>59</v>
      </c>
      <c r="D255" s="3" t="s">
        <v>69</v>
      </c>
      <c r="E255" s="3" t="s">
        <v>26</v>
      </c>
      <c r="F255" s="3" t="s">
        <v>19</v>
      </c>
      <c r="G255" s="3">
        <v>522</v>
      </c>
      <c r="H255" s="3">
        <v>8</v>
      </c>
      <c r="I255" s="3">
        <v>18</v>
      </c>
      <c r="J255" s="3">
        <v>8.6999999999999993</v>
      </c>
    </row>
    <row r="256" spans="1:10" x14ac:dyDescent="0.25">
      <c r="A256" s="3">
        <v>6</v>
      </c>
      <c r="B256" s="4" t="s">
        <v>567</v>
      </c>
      <c r="C256" s="3" t="s">
        <v>36</v>
      </c>
      <c r="D256" s="3" t="s">
        <v>69</v>
      </c>
      <c r="E256" s="3" t="s">
        <v>26</v>
      </c>
      <c r="F256" s="3" t="s">
        <v>19</v>
      </c>
      <c r="G256" s="3">
        <v>511</v>
      </c>
      <c r="H256" s="3">
        <v>6</v>
      </c>
      <c r="I256" s="3">
        <v>17</v>
      </c>
      <c r="J256" s="3">
        <v>8.52</v>
      </c>
    </row>
    <row r="257" spans="1:10" x14ac:dyDescent="0.25">
      <c r="A257" s="3">
        <v>7</v>
      </c>
      <c r="B257" s="4" t="s">
        <v>568</v>
      </c>
      <c r="C257" s="3" t="s">
        <v>128</v>
      </c>
      <c r="D257" s="3" t="s">
        <v>69</v>
      </c>
      <c r="E257" s="3" t="s">
        <v>26</v>
      </c>
      <c r="F257" s="3" t="s">
        <v>19</v>
      </c>
      <c r="G257" s="3">
        <v>506</v>
      </c>
      <c r="H257" s="3">
        <v>10</v>
      </c>
      <c r="I257" s="3">
        <v>18</v>
      </c>
      <c r="J257" s="3">
        <v>8.43</v>
      </c>
    </row>
    <row r="258" spans="1:10" x14ac:dyDescent="0.25">
      <c r="A258" s="3">
        <v>8</v>
      </c>
      <c r="B258" s="4" t="s">
        <v>243</v>
      </c>
      <c r="C258" s="3" t="s">
        <v>59</v>
      </c>
      <c r="D258" s="3" t="s">
        <v>69</v>
      </c>
      <c r="E258" s="3" t="s">
        <v>26</v>
      </c>
      <c r="F258" s="3" t="s">
        <v>19</v>
      </c>
      <c r="G258" s="3">
        <v>503</v>
      </c>
      <c r="H258" s="3">
        <v>12</v>
      </c>
      <c r="I258" s="3">
        <v>17</v>
      </c>
      <c r="J258" s="3">
        <v>8.3800000000000008</v>
      </c>
    </row>
    <row r="259" spans="1:10" x14ac:dyDescent="0.25">
      <c r="A259" s="3">
        <v>9</v>
      </c>
      <c r="B259" s="4" t="s">
        <v>328</v>
      </c>
      <c r="C259" s="3" t="s">
        <v>36</v>
      </c>
      <c r="D259" s="3" t="s">
        <v>69</v>
      </c>
      <c r="E259" s="3" t="s">
        <v>26</v>
      </c>
      <c r="F259" s="3" t="s">
        <v>19</v>
      </c>
      <c r="G259" s="3">
        <v>498</v>
      </c>
      <c r="H259" s="3">
        <v>8</v>
      </c>
      <c r="I259" s="3">
        <v>16</v>
      </c>
      <c r="J259" s="3">
        <v>8.3000000000000007</v>
      </c>
    </row>
    <row r="260" spans="1:10" x14ac:dyDescent="0.25">
      <c r="A260" s="3">
        <v>10</v>
      </c>
      <c r="B260" s="4" t="s">
        <v>244</v>
      </c>
      <c r="C260" s="3" t="s">
        <v>25</v>
      </c>
      <c r="D260" s="3" t="s">
        <v>69</v>
      </c>
      <c r="E260" s="3" t="s">
        <v>26</v>
      </c>
      <c r="F260" s="3" t="s">
        <v>19</v>
      </c>
      <c r="G260" s="3">
        <v>488</v>
      </c>
      <c r="H260" s="3">
        <v>6</v>
      </c>
      <c r="I260" s="3">
        <v>14</v>
      </c>
      <c r="J260" s="3">
        <v>8.1300000000000008</v>
      </c>
    </row>
    <row r="261" spans="1:10" x14ac:dyDescent="0.25">
      <c r="A261" s="3">
        <v>11</v>
      </c>
      <c r="B261" s="4" t="s">
        <v>569</v>
      </c>
      <c r="C261" s="3" t="s">
        <v>324</v>
      </c>
      <c r="D261" s="3" t="s">
        <v>69</v>
      </c>
      <c r="E261" s="3" t="s">
        <v>26</v>
      </c>
      <c r="F261" s="3" t="s">
        <v>19</v>
      </c>
      <c r="G261" s="3">
        <v>481</v>
      </c>
      <c r="H261" s="3">
        <v>6</v>
      </c>
      <c r="I261" s="3">
        <v>19</v>
      </c>
      <c r="J261" s="3">
        <v>8.02</v>
      </c>
    </row>
    <row r="262" spans="1:10" x14ac:dyDescent="0.25">
      <c r="A262" s="3">
        <v>12</v>
      </c>
      <c r="B262" s="4" t="s">
        <v>570</v>
      </c>
      <c r="C262" s="3" t="s">
        <v>59</v>
      </c>
      <c r="D262" s="3" t="s">
        <v>69</v>
      </c>
      <c r="E262" s="3" t="s">
        <v>26</v>
      </c>
      <c r="F262" s="3" t="s">
        <v>19</v>
      </c>
      <c r="G262" s="3">
        <v>473</v>
      </c>
      <c r="H262" s="3">
        <v>4</v>
      </c>
      <c r="I262" s="3">
        <v>15</v>
      </c>
      <c r="J262" s="3">
        <v>7.88</v>
      </c>
    </row>
    <row r="263" spans="1:10" x14ac:dyDescent="0.25">
      <c r="A263" s="3">
        <v>13</v>
      </c>
      <c r="B263" s="4" t="s">
        <v>369</v>
      </c>
      <c r="C263" s="3" t="s">
        <v>34</v>
      </c>
      <c r="D263" s="3" t="s">
        <v>69</v>
      </c>
      <c r="E263" s="3" t="s">
        <v>26</v>
      </c>
      <c r="F263" s="3" t="s">
        <v>19</v>
      </c>
      <c r="G263" s="3">
        <v>472</v>
      </c>
      <c r="H263" s="3">
        <v>6</v>
      </c>
      <c r="I263" s="3">
        <v>17</v>
      </c>
      <c r="J263" s="3">
        <v>7.87</v>
      </c>
    </row>
    <row r="264" spans="1:10" x14ac:dyDescent="0.25">
      <c r="A264" s="3">
        <v>14</v>
      </c>
      <c r="B264" s="4" t="s">
        <v>571</v>
      </c>
      <c r="C264" s="3" t="s">
        <v>337</v>
      </c>
      <c r="D264" s="3" t="s">
        <v>69</v>
      </c>
      <c r="E264" s="3" t="s">
        <v>26</v>
      </c>
      <c r="F264" s="3" t="s">
        <v>19</v>
      </c>
      <c r="G264" s="3">
        <v>464</v>
      </c>
      <c r="H264" s="3">
        <v>9</v>
      </c>
      <c r="I264" s="3">
        <v>14</v>
      </c>
      <c r="J264" s="3">
        <v>7.73</v>
      </c>
    </row>
    <row r="265" spans="1:10" x14ac:dyDescent="0.25">
      <c r="A265" s="3">
        <v>15</v>
      </c>
      <c r="B265" s="4" t="s">
        <v>329</v>
      </c>
      <c r="C265" s="3" t="s">
        <v>22</v>
      </c>
      <c r="D265" s="3" t="s">
        <v>69</v>
      </c>
      <c r="E265" s="3" t="s">
        <v>26</v>
      </c>
      <c r="F265" s="3" t="s">
        <v>19</v>
      </c>
      <c r="G265" s="3">
        <v>463</v>
      </c>
      <c r="H265" s="3">
        <v>9</v>
      </c>
      <c r="I265" s="3">
        <v>16</v>
      </c>
      <c r="J265" s="3">
        <v>7.72</v>
      </c>
    </row>
    <row r="266" spans="1:10" x14ac:dyDescent="0.25">
      <c r="A266" s="3">
        <v>16</v>
      </c>
      <c r="B266" s="4" t="s">
        <v>572</v>
      </c>
      <c r="C266" s="3" t="s">
        <v>324</v>
      </c>
      <c r="D266" s="3" t="s">
        <v>69</v>
      </c>
      <c r="E266" s="3" t="s">
        <v>26</v>
      </c>
      <c r="F266" s="3" t="s">
        <v>19</v>
      </c>
      <c r="G266" s="3">
        <v>463</v>
      </c>
      <c r="H266" s="3">
        <v>8</v>
      </c>
      <c r="I266" s="3">
        <v>12</v>
      </c>
      <c r="J266" s="3">
        <v>7.72</v>
      </c>
    </row>
    <row r="267" spans="1:10" x14ac:dyDescent="0.25">
      <c r="A267" s="3">
        <v>17</v>
      </c>
      <c r="B267" s="4" t="s">
        <v>331</v>
      </c>
      <c r="C267" s="3" t="s">
        <v>25</v>
      </c>
      <c r="D267" s="3" t="s">
        <v>69</v>
      </c>
      <c r="E267" s="3" t="s">
        <v>26</v>
      </c>
      <c r="F267" s="3" t="s">
        <v>19</v>
      </c>
      <c r="G267" s="3">
        <v>442</v>
      </c>
      <c r="H267" s="3">
        <v>5</v>
      </c>
      <c r="I267" s="3">
        <v>8</v>
      </c>
      <c r="J267" s="3">
        <v>7.37</v>
      </c>
    </row>
    <row r="268" spans="1:10" x14ac:dyDescent="0.25">
      <c r="A268" s="3">
        <v>18</v>
      </c>
      <c r="B268" s="4" t="s">
        <v>573</v>
      </c>
      <c r="C268" s="3" t="s">
        <v>324</v>
      </c>
      <c r="D268" s="3" t="s">
        <v>69</v>
      </c>
      <c r="E268" s="3" t="s">
        <v>26</v>
      </c>
      <c r="F268" s="3" t="s">
        <v>19</v>
      </c>
      <c r="G268" s="3">
        <v>438</v>
      </c>
      <c r="H268" s="3">
        <v>6</v>
      </c>
      <c r="I268" s="3">
        <v>11</v>
      </c>
      <c r="J268" s="3">
        <v>7.3</v>
      </c>
    </row>
    <row r="269" spans="1:10" x14ac:dyDescent="0.25">
      <c r="A269" s="3">
        <v>19</v>
      </c>
      <c r="B269" s="4" t="s">
        <v>574</v>
      </c>
      <c r="C269" s="3" t="s">
        <v>345</v>
      </c>
      <c r="D269" s="3" t="s">
        <v>69</v>
      </c>
      <c r="E269" s="3" t="s">
        <v>26</v>
      </c>
      <c r="F269" s="3" t="s">
        <v>19</v>
      </c>
      <c r="G269" s="3">
        <v>437</v>
      </c>
      <c r="H269" s="3">
        <v>4</v>
      </c>
      <c r="I269" s="3">
        <v>8</v>
      </c>
      <c r="J269" s="3">
        <v>7.28</v>
      </c>
    </row>
    <row r="270" spans="1:10" x14ac:dyDescent="0.25">
      <c r="A270" s="3">
        <v>20</v>
      </c>
      <c r="B270" s="4" t="s">
        <v>575</v>
      </c>
      <c r="C270" s="3" t="s">
        <v>347</v>
      </c>
      <c r="D270" s="3" t="s">
        <v>69</v>
      </c>
      <c r="E270" s="3" t="s">
        <v>26</v>
      </c>
      <c r="F270" s="3" t="s">
        <v>19</v>
      </c>
      <c r="G270" s="3">
        <v>436</v>
      </c>
      <c r="H270" s="3">
        <v>2</v>
      </c>
      <c r="I270" s="3">
        <v>14</v>
      </c>
      <c r="J270" s="3">
        <v>7.27</v>
      </c>
    </row>
    <row r="271" spans="1:10" x14ac:dyDescent="0.25">
      <c r="A271" s="3">
        <v>21</v>
      </c>
      <c r="B271" s="4" t="s">
        <v>576</v>
      </c>
      <c r="C271" s="3" t="s">
        <v>59</v>
      </c>
      <c r="D271" s="3" t="s">
        <v>69</v>
      </c>
      <c r="E271" s="3" t="s">
        <v>26</v>
      </c>
      <c r="F271" s="3" t="s">
        <v>19</v>
      </c>
      <c r="G271" s="3">
        <v>426</v>
      </c>
      <c r="H271" s="3">
        <v>2</v>
      </c>
      <c r="I271" s="3">
        <v>11</v>
      </c>
      <c r="J271" s="3">
        <v>7.1</v>
      </c>
    </row>
    <row r="272" spans="1:10" x14ac:dyDescent="0.25">
      <c r="A272" s="3">
        <v>22</v>
      </c>
      <c r="B272" s="4" t="s">
        <v>577</v>
      </c>
      <c r="C272" s="3" t="s">
        <v>347</v>
      </c>
      <c r="D272" s="3" t="s">
        <v>69</v>
      </c>
      <c r="E272" s="3" t="s">
        <v>26</v>
      </c>
      <c r="F272" s="3" t="s">
        <v>19</v>
      </c>
      <c r="G272" s="3">
        <v>420</v>
      </c>
      <c r="H272" s="3">
        <v>8</v>
      </c>
      <c r="I272" s="3">
        <v>8</v>
      </c>
      <c r="J272" s="3">
        <v>7</v>
      </c>
    </row>
    <row r="273" spans="1:10" x14ac:dyDescent="0.25">
      <c r="A273" s="3">
        <v>23</v>
      </c>
      <c r="B273" s="4" t="s">
        <v>578</v>
      </c>
      <c r="C273" s="3" t="s">
        <v>73</v>
      </c>
      <c r="D273" s="3" t="s">
        <v>69</v>
      </c>
      <c r="E273" s="3" t="s">
        <v>26</v>
      </c>
      <c r="F273" s="3" t="s">
        <v>19</v>
      </c>
      <c r="G273" s="3">
        <v>418</v>
      </c>
      <c r="H273" s="3">
        <v>4</v>
      </c>
      <c r="I273" s="3">
        <v>12</v>
      </c>
      <c r="J273" s="3">
        <v>6.97</v>
      </c>
    </row>
    <row r="274" spans="1:10" x14ac:dyDescent="0.25">
      <c r="A274" s="3">
        <v>24</v>
      </c>
      <c r="B274" s="4" t="s">
        <v>236</v>
      </c>
      <c r="C274" s="3" t="s">
        <v>36</v>
      </c>
      <c r="D274" s="3" t="s">
        <v>69</v>
      </c>
      <c r="E274" s="3" t="s">
        <v>26</v>
      </c>
      <c r="F274" s="3" t="s">
        <v>19</v>
      </c>
      <c r="G274" s="3">
        <v>414</v>
      </c>
      <c r="H274" s="3">
        <v>3</v>
      </c>
      <c r="I274" s="3">
        <v>9</v>
      </c>
      <c r="J274" s="3">
        <v>6.9</v>
      </c>
    </row>
    <row r="275" spans="1:10" x14ac:dyDescent="0.25">
      <c r="A275" s="3">
        <v>25</v>
      </c>
      <c r="B275" s="4" t="s">
        <v>579</v>
      </c>
      <c r="C275" s="3" t="s">
        <v>36</v>
      </c>
      <c r="D275" s="3" t="s">
        <v>69</v>
      </c>
      <c r="E275" s="3" t="s">
        <v>26</v>
      </c>
      <c r="F275" s="3" t="s">
        <v>19</v>
      </c>
      <c r="G275" s="3">
        <v>412</v>
      </c>
      <c r="H275" s="3">
        <v>2</v>
      </c>
      <c r="I275" s="3">
        <v>8</v>
      </c>
      <c r="J275" s="3">
        <v>6.87</v>
      </c>
    </row>
    <row r="276" spans="1:10" x14ac:dyDescent="0.25">
      <c r="A276" s="3">
        <v>26</v>
      </c>
      <c r="B276" s="4" t="s">
        <v>330</v>
      </c>
      <c r="C276" s="3" t="s">
        <v>59</v>
      </c>
      <c r="D276" s="3" t="s">
        <v>69</v>
      </c>
      <c r="E276" s="3" t="s">
        <v>26</v>
      </c>
      <c r="F276" s="3" t="s">
        <v>19</v>
      </c>
      <c r="G276" s="3">
        <v>408</v>
      </c>
      <c r="H276" s="3">
        <v>6</v>
      </c>
      <c r="I276" s="3">
        <v>8</v>
      </c>
      <c r="J276" s="3">
        <v>6.8</v>
      </c>
    </row>
    <row r="277" spans="1:10" x14ac:dyDescent="0.25">
      <c r="A277" s="3">
        <v>27</v>
      </c>
      <c r="B277" s="4" t="s">
        <v>333</v>
      </c>
      <c r="C277" s="3" t="s">
        <v>273</v>
      </c>
      <c r="D277" s="3" t="s">
        <v>69</v>
      </c>
      <c r="E277" s="3" t="s">
        <v>26</v>
      </c>
      <c r="F277" s="3" t="s">
        <v>19</v>
      </c>
      <c r="G277" s="3">
        <v>343</v>
      </c>
      <c r="H277" s="3">
        <v>4</v>
      </c>
      <c r="I277" s="3">
        <v>4</v>
      </c>
      <c r="J277" s="3">
        <v>5.72</v>
      </c>
    </row>
    <row r="278" spans="1:10" x14ac:dyDescent="0.25">
      <c r="A278" s="3">
        <v>1</v>
      </c>
      <c r="B278" s="4" t="s">
        <v>580</v>
      </c>
      <c r="C278" s="3" t="s">
        <v>517</v>
      </c>
      <c r="D278" s="3" t="s">
        <v>69</v>
      </c>
      <c r="E278" s="3" t="s">
        <v>45</v>
      </c>
      <c r="F278" s="3" t="s">
        <v>19</v>
      </c>
      <c r="G278" s="3">
        <v>520</v>
      </c>
      <c r="H278" s="3">
        <v>9</v>
      </c>
      <c r="I278" s="3">
        <v>17</v>
      </c>
      <c r="J278" s="3">
        <v>8.67</v>
      </c>
    </row>
    <row r="279" spans="1:10" x14ac:dyDescent="0.25">
      <c r="A279" s="3">
        <v>2</v>
      </c>
      <c r="B279" s="4" t="s">
        <v>581</v>
      </c>
      <c r="C279" s="3" t="s">
        <v>517</v>
      </c>
      <c r="D279" s="3" t="s">
        <v>69</v>
      </c>
      <c r="E279" s="3" t="s">
        <v>45</v>
      </c>
      <c r="F279" s="3" t="s">
        <v>19</v>
      </c>
      <c r="G279" s="3">
        <v>503</v>
      </c>
      <c r="H279" s="3">
        <v>8</v>
      </c>
      <c r="I279" s="3">
        <v>18</v>
      </c>
      <c r="J279" s="3">
        <v>8.3800000000000008</v>
      </c>
    </row>
    <row r="280" spans="1:10" x14ac:dyDescent="0.25">
      <c r="A280" s="3">
        <v>3</v>
      </c>
      <c r="B280" s="4" t="s">
        <v>582</v>
      </c>
      <c r="C280" s="3" t="s">
        <v>128</v>
      </c>
      <c r="D280" s="3" t="s">
        <v>69</v>
      </c>
      <c r="E280" s="3" t="s">
        <v>45</v>
      </c>
      <c r="F280" s="3" t="s">
        <v>19</v>
      </c>
      <c r="G280" s="3">
        <v>501</v>
      </c>
      <c r="H280" s="3">
        <v>7</v>
      </c>
      <c r="I280" s="3">
        <v>15</v>
      </c>
      <c r="J280" s="3">
        <v>8.35</v>
      </c>
    </row>
    <row r="281" spans="1:10" x14ac:dyDescent="0.25">
      <c r="A281" s="3">
        <v>4</v>
      </c>
      <c r="B281" s="4" t="s">
        <v>583</v>
      </c>
      <c r="C281" s="3" t="s">
        <v>105</v>
      </c>
      <c r="D281" s="3" t="s">
        <v>69</v>
      </c>
      <c r="E281" s="3" t="s">
        <v>45</v>
      </c>
      <c r="F281" s="3" t="s">
        <v>19</v>
      </c>
      <c r="G281" s="3">
        <v>480</v>
      </c>
      <c r="H281" s="3">
        <v>5</v>
      </c>
      <c r="I281" s="3">
        <v>18</v>
      </c>
      <c r="J281" s="3">
        <v>8</v>
      </c>
    </row>
    <row r="282" spans="1:10" x14ac:dyDescent="0.25">
      <c r="A282" s="3">
        <v>5</v>
      </c>
      <c r="B282" s="4" t="s">
        <v>584</v>
      </c>
      <c r="C282" s="3" t="s">
        <v>24</v>
      </c>
      <c r="D282" s="3" t="s">
        <v>69</v>
      </c>
      <c r="E282" s="3" t="s">
        <v>45</v>
      </c>
      <c r="F282" s="3" t="s">
        <v>19</v>
      </c>
      <c r="G282" s="3">
        <v>477</v>
      </c>
      <c r="H282" s="3">
        <v>7</v>
      </c>
      <c r="I282" s="3">
        <v>15</v>
      </c>
      <c r="J282" s="3">
        <v>7.95</v>
      </c>
    </row>
  </sheetData>
  <hyperlinks>
    <hyperlink ref="B3" r:id="rId1" display="https://resultat.bagskytte.se/Archer/Details/1548400" xr:uid="{00000000-0004-0000-0100-000000000000}"/>
    <hyperlink ref="B4" r:id="rId2" display="https://resultat.bagskytte.se/Archer/Details/597984" xr:uid="{00000000-0004-0000-0100-000001000000}"/>
    <hyperlink ref="B5" r:id="rId3" display="https://resultat.bagskytte.se/Archer/Details/977205" xr:uid="{00000000-0004-0000-0100-000002000000}"/>
    <hyperlink ref="B6" r:id="rId4" display="https://resultat.bagskytte.se/Archer/Details/372594" xr:uid="{00000000-0004-0000-0100-000003000000}"/>
    <hyperlink ref="B7" r:id="rId5" display="https://resultat.bagskytte.se/Archer/Details/1067829" xr:uid="{00000000-0004-0000-0100-000004000000}"/>
    <hyperlink ref="B8" r:id="rId6" display="https://resultat.bagskytte.se/Archer/Details/1093809" xr:uid="{00000000-0004-0000-0100-000005000000}"/>
    <hyperlink ref="B9" r:id="rId7" display="https://resultat.bagskytte.se/Archer/Details/1587313" xr:uid="{00000000-0004-0000-0100-000006000000}"/>
    <hyperlink ref="B10" r:id="rId8" display="https://resultat.bagskytte.se/Archer/Details/988530" xr:uid="{00000000-0004-0000-0100-000007000000}"/>
    <hyperlink ref="B11" r:id="rId9" display="https://resultat.bagskytte.se/Archer/Details/2129986" xr:uid="{00000000-0004-0000-0100-000008000000}"/>
    <hyperlink ref="B12" r:id="rId10" display="https://resultat.bagskytte.se/Archer/Details/1866162" xr:uid="{00000000-0004-0000-0100-000009000000}"/>
    <hyperlink ref="B13" r:id="rId11" display="https://resultat.bagskytte.se/Archer/Details/129940" xr:uid="{00000000-0004-0000-0100-00000A000000}"/>
    <hyperlink ref="B14" r:id="rId12" display="https://resultat.bagskytte.se/Archer/Details/1584369" xr:uid="{00000000-0004-0000-0100-00000B000000}"/>
    <hyperlink ref="B15" r:id="rId13" display="https://resultat.bagskytte.se/Archer/Details/2204562" xr:uid="{00000000-0004-0000-0100-00000C000000}"/>
    <hyperlink ref="B16" r:id="rId14" display="https://resultat.bagskytte.se/Archer/Details/1737838" xr:uid="{00000000-0004-0000-0100-00000D000000}"/>
    <hyperlink ref="B17" r:id="rId15" display="https://resultat.bagskytte.se/Archer/Details/560935" xr:uid="{00000000-0004-0000-0100-00000E000000}"/>
    <hyperlink ref="B18" r:id="rId16" display="https://resultat.bagskytte.se/Archer/Details/127851" xr:uid="{00000000-0004-0000-0100-00000F000000}"/>
    <hyperlink ref="B19" r:id="rId17" display="https://resultat.bagskytte.se/Archer/Details/585423" xr:uid="{00000000-0004-0000-0100-000010000000}"/>
    <hyperlink ref="B20" r:id="rId18" display="https://resultat.bagskytte.se/Archer/Details/1879770" xr:uid="{00000000-0004-0000-0100-000011000000}"/>
    <hyperlink ref="B21" r:id="rId19" display="https://resultat.bagskytte.se/Archer/Details/1872930" xr:uid="{00000000-0004-0000-0100-000012000000}"/>
    <hyperlink ref="B22" r:id="rId20" display="https://resultat.bagskytte.se/Archer/Details/2963028" xr:uid="{00000000-0004-0000-0100-000013000000}"/>
    <hyperlink ref="B23" r:id="rId21" display="https://resultat.bagskytte.se/Archer/Details/2601476" xr:uid="{00000000-0004-0000-0100-000014000000}"/>
    <hyperlink ref="B24" r:id="rId22" display="https://resultat.bagskytte.se/Archer/Details/1899257" xr:uid="{00000000-0004-0000-0100-000015000000}"/>
    <hyperlink ref="B25" r:id="rId23" display="https://resultat.bagskytte.se/Archer/Details/3196765" xr:uid="{00000000-0004-0000-0100-000016000000}"/>
    <hyperlink ref="B26" r:id="rId24" display="https://resultat.bagskytte.se/Archer/Details/1861698" xr:uid="{00000000-0004-0000-0100-000017000000}"/>
    <hyperlink ref="B27" r:id="rId25" display="https://resultat.bagskytte.se/Archer/Details/741172" xr:uid="{00000000-0004-0000-0100-000018000000}"/>
    <hyperlink ref="B28" r:id="rId26" display="https://resultat.bagskytte.se/Archer/Details/1193470" xr:uid="{00000000-0004-0000-0100-000019000000}"/>
    <hyperlink ref="B29" r:id="rId27" display="https://resultat.bagskytte.se/Archer/Details/1278263" xr:uid="{00000000-0004-0000-0100-00001A000000}"/>
    <hyperlink ref="B30" r:id="rId28" display="https://resultat.bagskytte.se/Archer/Details/2929852" xr:uid="{00000000-0004-0000-0100-00001B000000}"/>
    <hyperlink ref="B31" r:id="rId29" display="https://resultat.bagskytte.se/Archer/Details/126965" xr:uid="{00000000-0004-0000-0100-00001C000000}"/>
    <hyperlink ref="B32" r:id="rId30" display="https://resultat.bagskytte.se/Archer/Details/1092779" xr:uid="{00000000-0004-0000-0100-00001D000000}"/>
    <hyperlink ref="B33" r:id="rId31" display="https://resultat.bagskytte.se/Archer/Details/126958" xr:uid="{00000000-0004-0000-0100-00001E000000}"/>
    <hyperlink ref="B34" r:id="rId32" display="https://resultat.bagskytte.se/Archer/Details/130308" xr:uid="{00000000-0004-0000-0100-00001F000000}"/>
    <hyperlink ref="B35" r:id="rId33" display="https://resultat.bagskytte.se/Archer/Details/130104" xr:uid="{00000000-0004-0000-0100-000020000000}"/>
    <hyperlink ref="B36" r:id="rId34" display="https://resultat.bagskytte.se/Archer/Details/3550376" xr:uid="{00000000-0004-0000-0100-000021000000}"/>
    <hyperlink ref="B38" r:id="rId35" display="https://resultat.bagskytte.se/Archer/Details/2178531" xr:uid="{00000000-0004-0000-0100-000022000000}"/>
    <hyperlink ref="B39" r:id="rId36" display="https://resultat.bagskytte.se/Archer/Details/1609210" xr:uid="{00000000-0004-0000-0100-000023000000}"/>
    <hyperlink ref="B40" r:id="rId37" display="https://resultat.bagskytte.se/Archer/Details/130072" xr:uid="{00000000-0004-0000-0100-000024000000}"/>
    <hyperlink ref="B41" r:id="rId38" display="https://resultat.bagskytte.se/Archer/Details/326414" xr:uid="{00000000-0004-0000-0100-000025000000}"/>
    <hyperlink ref="B42" r:id="rId39" display="https://resultat.bagskytte.se/Archer/Details/4011627" xr:uid="{00000000-0004-0000-0100-000026000000}"/>
    <hyperlink ref="B43" r:id="rId40" display="https://resultat.bagskytte.se/Archer/Details/3304085" xr:uid="{00000000-0004-0000-0100-000027000000}"/>
    <hyperlink ref="B44" r:id="rId41" display="https://resultat.bagskytte.se/Archer/Details/559501" xr:uid="{00000000-0004-0000-0100-000028000000}"/>
    <hyperlink ref="B45" r:id="rId42" display="https://resultat.bagskytte.se/Archer/Details/395174" xr:uid="{00000000-0004-0000-0100-000029000000}"/>
    <hyperlink ref="B46" r:id="rId43" display="https://resultat.bagskytte.se/Archer/Details/2480802" xr:uid="{00000000-0004-0000-0100-00002A000000}"/>
    <hyperlink ref="B47" r:id="rId44" display="https://resultat.bagskytte.se/Archer/Details/2823191" xr:uid="{00000000-0004-0000-0100-00002B000000}"/>
    <hyperlink ref="B48" r:id="rId45" display="https://resultat.bagskytte.se/Archer/Details/1602053" xr:uid="{00000000-0004-0000-0100-00002C000000}"/>
    <hyperlink ref="B49" r:id="rId46" display="https://resultat.bagskytte.se/Archer/Details/495530" xr:uid="{00000000-0004-0000-0100-00002D000000}"/>
    <hyperlink ref="B50" r:id="rId47" display="https://resultat.bagskytte.se/Archer/Details/908449" xr:uid="{00000000-0004-0000-0100-00002E000000}"/>
    <hyperlink ref="B51" r:id="rId48" display="https://resultat.bagskytte.se/Archer/Details/3271738" xr:uid="{00000000-0004-0000-0100-00002F000000}"/>
    <hyperlink ref="B52" r:id="rId49" display="https://resultat.bagskytte.se/Archer/Details/1049706" xr:uid="{00000000-0004-0000-0100-000030000000}"/>
    <hyperlink ref="B53" r:id="rId50" display="https://resultat.bagskytte.se/Archer/Details/976584" xr:uid="{00000000-0004-0000-0100-000031000000}"/>
    <hyperlink ref="B54" r:id="rId51" display="https://resultat.bagskytte.se/Archer/Details/3217775" xr:uid="{00000000-0004-0000-0100-000032000000}"/>
    <hyperlink ref="B55" r:id="rId52" display="https://resultat.bagskytte.se/Archer/Details/309310" xr:uid="{00000000-0004-0000-0100-000033000000}"/>
    <hyperlink ref="B56" r:id="rId53" display="https://resultat.bagskytte.se/Archer/Details/2601473" xr:uid="{00000000-0004-0000-0100-000034000000}"/>
    <hyperlink ref="B57" r:id="rId54" display="https://resultat.bagskytte.se/Archer/Details/2809355" xr:uid="{00000000-0004-0000-0100-000035000000}"/>
    <hyperlink ref="B58" r:id="rId55" display="https://resultat.bagskytte.se/Archer/Details/1492274" xr:uid="{00000000-0004-0000-0100-000036000000}"/>
    <hyperlink ref="B59" r:id="rId56" display="https://resultat.bagskytte.se/Archer/Details/105624" xr:uid="{00000000-0004-0000-0100-000037000000}"/>
    <hyperlink ref="B60" r:id="rId57" display="https://resultat.bagskytte.se/Archer/Details/1564215" xr:uid="{00000000-0004-0000-0100-000038000000}"/>
    <hyperlink ref="B62" r:id="rId58" display="https://resultat.bagskytte.se/Archer/Details/130005" xr:uid="{00000000-0004-0000-0100-000039000000}"/>
    <hyperlink ref="B63" r:id="rId59" display="https://resultat.bagskytte.se/Archer/Details/129952" xr:uid="{00000000-0004-0000-0100-00003A000000}"/>
    <hyperlink ref="B64" r:id="rId60" display="https://resultat.bagskytte.se/Archer/Details/1655072" xr:uid="{00000000-0004-0000-0100-00003B000000}"/>
    <hyperlink ref="B65" r:id="rId61" display="https://resultat.bagskytte.se/Archer/Details/2574992" xr:uid="{00000000-0004-0000-0100-00003C000000}"/>
    <hyperlink ref="B67" r:id="rId62" display="https://resultat.bagskytte.se/Archer/Details/1082741" xr:uid="{00000000-0004-0000-0100-00003D000000}"/>
    <hyperlink ref="B68" r:id="rId63" display="https://resultat.bagskytte.se/Archer/Details/439321" xr:uid="{00000000-0004-0000-0100-00003E000000}"/>
    <hyperlink ref="B69" r:id="rId64" display="https://resultat.bagskytte.se/Archer/Details/129925" xr:uid="{00000000-0004-0000-0100-00003F000000}"/>
    <hyperlink ref="B70" r:id="rId65" display="https://resultat.bagskytte.se/Archer/Details/398522" xr:uid="{00000000-0004-0000-0100-000040000000}"/>
    <hyperlink ref="B71" r:id="rId66" display="https://resultat.bagskytte.se/Archer/Details/3285397" xr:uid="{00000000-0004-0000-0100-000041000000}"/>
    <hyperlink ref="B72" r:id="rId67" display="https://resultat.bagskytte.se/Archer/Details/331805" xr:uid="{00000000-0004-0000-0100-000042000000}"/>
    <hyperlink ref="B73" r:id="rId68" display="https://resultat.bagskytte.se/Archer/Details/523477" xr:uid="{00000000-0004-0000-0100-000043000000}"/>
    <hyperlink ref="B74" r:id="rId69" display="https://resultat.bagskytte.se/Archer/Details/822233" xr:uid="{00000000-0004-0000-0100-000044000000}"/>
    <hyperlink ref="B75" r:id="rId70" display="https://resultat.bagskytte.se/Archer/Details/1632825" xr:uid="{00000000-0004-0000-0100-000045000000}"/>
    <hyperlink ref="B76" r:id="rId71" display="https://resultat.bagskytte.se/Archer/Details/1839285" xr:uid="{00000000-0004-0000-0100-000046000000}"/>
    <hyperlink ref="B78" r:id="rId72" display="https://resultat.bagskytte.se/Archer/Details/128463" xr:uid="{00000000-0004-0000-0100-000047000000}"/>
    <hyperlink ref="B79" r:id="rId73" display="https://resultat.bagskytte.se/Archer/Details/129553" xr:uid="{00000000-0004-0000-0100-000048000000}"/>
    <hyperlink ref="B80" r:id="rId74" display="https://resultat.bagskytte.se/Archer/Details/1044609" xr:uid="{00000000-0004-0000-0100-000049000000}"/>
    <hyperlink ref="B81" r:id="rId75" display="https://resultat.bagskytte.se/Archer/Details/975792" xr:uid="{00000000-0004-0000-0100-00004A000000}"/>
    <hyperlink ref="B82" r:id="rId76" display="https://resultat.bagskytte.se/Archer/Details/566953" xr:uid="{00000000-0004-0000-0100-00004B000000}"/>
    <hyperlink ref="B83" r:id="rId77" display="https://resultat.bagskytte.se/Archer/Details/750429" xr:uid="{00000000-0004-0000-0100-00004C000000}"/>
    <hyperlink ref="B84" r:id="rId78" display="https://resultat.bagskytte.se/Archer/Details/1572169" xr:uid="{00000000-0004-0000-0100-00004D000000}"/>
    <hyperlink ref="B85" r:id="rId79" display="https://resultat.bagskytte.se/Archer/Details/1606252" xr:uid="{00000000-0004-0000-0100-00004E000000}"/>
    <hyperlink ref="B86" r:id="rId80" display="https://resultat.bagskytte.se/Archer/Details/130427" xr:uid="{00000000-0004-0000-0100-00004F000000}"/>
    <hyperlink ref="B87" r:id="rId81" display="https://resultat.bagskytte.se/Archer/Details/1719618" xr:uid="{00000000-0004-0000-0100-000050000000}"/>
    <hyperlink ref="B88" r:id="rId82" display="https://resultat.bagskytte.se/Archer/Details/4254206" xr:uid="{00000000-0004-0000-0100-000051000000}"/>
    <hyperlink ref="B89" r:id="rId83" display="https://resultat.bagskytte.se/Archer/Details/545270" xr:uid="{00000000-0004-0000-0100-000052000000}"/>
    <hyperlink ref="B90" r:id="rId84" display="https://resultat.bagskytte.se/Archer/Details/903551" xr:uid="{00000000-0004-0000-0100-000053000000}"/>
    <hyperlink ref="B91" r:id="rId85" display="https://resultat.bagskytte.se/Archer/Details/1573239" xr:uid="{00000000-0004-0000-0100-000054000000}"/>
    <hyperlink ref="B92" r:id="rId86" display="https://resultat.bagskytte.se/Archer/Details/129956" xr:uid="{00000000-0004-0000-0100-000055000000}"/>
    <hyperlink ref="B93" r:id="rId87" display="https://resultat.bagskytte.se/Archer/Details/2494804" xr:uid="{00000000-0004-0000-0100-000056000000}"/>
    <hyperlink ref="B94" r:id="rId88" display="https://resultat.bagskytte.se/Archer/Details/130378" xr:uid="{00000000-0004-0000-0100-000057000000}"/>
    <hyperlink ref="B95" r:id="rId89" display="https://resultat.bagskytte.se/Archer/Details/40357" xr:uid="{00000000-0004-0000-0100-000058000000}"/>
    <hyperlink ref="B96" r:id="rId90" display="https://resultat.bagskytte.se/Archer/Details/754885" xr:uid="{00000000-0004-0000-0100-000059000000}"/>
    <hyperlink ref="B97" r:id="rId91" display="https://resultat.bagskytte.se/Archer/Details/1576410" xr:uid="{00000000-0004-0000-0100-00005A000000}"/>
    <hyperlink ref="B98" r:id="rId92" display="https://resultat.bagskytte.se/Archer/Details/128074" xr:uid="{00000000-0004-0000-0100-00005B000000}"/>
    <hyperlink ref="B99" r:id="rId93" display="https://resultat.bagskytte.se/Archer/Details/464402" xr:uid="{00000000-0004-0000-0100-00005C000000}"/>
    <hyperlink ref="B100" r:id="rId94" display="https://resultat.bagskytte.se/Archer/Details/1576409" xr:uid="{00000000-0004-0000-0100-00005D000000}"/>
    <hyperlink ref="B101" r:id="rId95" display="https://resultat.bagskytte.se/Archer/Details/2289769" xr:uid="{00000000-0004-0000-0100-00005E000000}"/>
    <hyperlink ref="B102" r:id="rId96" display="https://resultat.bagskytte.se/Archer/Details/2239103" xr:uid="{00000000-0004-0000-0100-00005F000000}"/>
    <hyperlink ref="B103" r:id="rId97" display="https://resultat.bagskytte.se/Archer/Details/248242" xr:uid="{00000000-0004-0000-0100-000060000000}"/>
    <hyperlink ref="B104" r:id="rId98" display="https://resultat.bagskytte.se/Archer/Details/699806" xr:uid="{00000000-0004-0000-0100-000061000000}"/>
    <hyperlink ref="B105" r:id="rId99" display="https://resultat.bagskytte.se/Archer/Details/128233" xr:uid="{00000000-0004-0000-0100-000062000000}"/>
    <hyperlink ref="B106" r:id="rId100" display="https://resultat.bagskytte.se/Archer/Details/809551" xr:uid="{00000000-0004-0000-0100-000063000000}"/>
    <hyperlink ref="B107" r:id="rId101" display="https://resultat.bagskytte.se/Archer/Details/964703" xr:uid="{00000000-0004-0000-0100-000064000000}"/>
    <hyperlink ref="B108" r:id="rId102" display="https://resultat.bagskytte.se/Archer/Details/1719628" xr:uid="{00000000-0004-0000-0100-000065000000}"/>
    <hyperlink ref="B109" r:id="rId103" display="https://resultat.bagskytte.se/Archer/Details/3729523" xr:uid="{00000000-0004-0000-0100-000066000000}"/>
    <hyperlink ref="B110" r:id="rId104" display="https://resultat.bagskytte.se/Archer/Details/1660733" xr:uid="{00000000-0004-0000-0100-000067000000}"/>
    <hyperlink ref="B111" r:id="rId105" display="https://resultat.bagskytte.se/Archer/Details/449121" xr:uid="{00000000-0004-0000-0100-000068000000}"/>
    <hyperlink ref="B112" r:id="rId106" display="https://resultat.bagskytte.se/Archer/Details/1930441" xr:uid="{00000000-0004-0000-0100-000069000000}"/>
    <hyperlink ref="B113" r:id="rId107" display="https://resultat.bagskytte.se/Archer/Details/1288484" xr:uid="{00000000-0004-0000-0100-00006A000000}"/>
    <hyperlink ref="B114" r:id="rId108" display="https://resultat.bagskytte.se/Archer/Details/381018" xr:uid="{00000000-0004-0000-0100-00006B000000}"/>
    <hyperlink ref="B115" r:id="rId109" display="https://resultat.bagskytte.se/Archer/Details/800992" xr:uid="{00000000-0004-0000-0100-00006C000000}"/>
    <hyperlink ref="B116" r:id="rId110" display="https://resultat.bagskytte.se/Archer/Details/126961" xr:uid="{00000000-0004-0000-0100-00006D000000}"/>
    <hyperlink ref="B117" r:id="rId111" display="https://resultat.bagskytte.se/Archer/Details/587882" xr:uid="{00000000-0004-0000-0100-00006E000000}"/>
    <hyperlink ref="B118" r:id="rId112" display="https://resultat.bagskytte.se/Archer/Details/1930466" xr:uid="{00000000-0004-0000-0100-00006F000000}"/>
    <hyperlink ref="B119" r:id="rId113" display="https://resultat.bagskytte.se/Archer/Details/1814087" xr:uid="{00000000-0004-0000-0100-000070000000}"/>
    <hyperlink ref="B120" r:id="rId114" display="https://resultat.bagskytte.se/Archer/Details/2981567" xr:uid="{00000000-0004-0000-0100-000071000000}"/>
    <hyperlink ref="B121" r:id="rId115" display="https://resultat.bagskytte.se/Archer/Details/2315176" xr:uid="{00000000-0004-0000-0100-000072000000}"/>
    <hyperlink ref="B122" r:id="rId116" display="https://resultat.bagskytte.se/Archer/Details/130485" xr:uid="{00000000-0004-0000-0100-000073000000}"/>
    <hyperlink ref="B123" r:id="rId117" display="https://resultat.bagskytte.se/Archer/Details/128486" xr:uid="{00000000-0004-0000-0100-000074000000}"/>
    <hyperlink ref="B124" r:id="rId118" display="https://resultat.bagskytte.se/Archer/Details/2807823" xr:uid="{00000000-0004-0000-0100-000075000000}"/>
    <hyperlink ref="B125" r:id="rId119" display="https://resultat.bagskytte.se/Archer/Details/4340460" xr:uid="{00000000-0004-0000-0100-000076000000}"/>
    <hyperlink ref="B126" r:id="rId120" display="https://resultat.bagskytte.se/Archer/Details/832489" xr:uid="{00000000-0004-0000-0100-000077000000}"/>
    <hyperlink ref="B127" r:id="rId121" display="https://resultat.bagskytte.se/Archer/Details/2397543" xr:uid="{00000000-0004-0000-0100-000078000000}"/>
    <hyperlink ref="B128" r:id="rId122" display="https://resultat.bagskytte.se/Archer/Details/130000" xr:uid="{00000000-0004-0000-0100-000079000000}"/>
    <hyperlink ref="B129" r:id="rId123" display="https://resultat.bagskytte.se/Archer/Details/1773267" xr:uid="{00000000-0004-0000-0100-00007A000000}"/>
    <hyperlink ref="B130" r:id="rId124" display="https://resultat.bagskytte.se/Archer/Details/4046558" xr:uid="{00000000-0004-0000-0100-00007B000000}"/>
    <hyperlink ref="B131" r:id="rId125" display="https://resultat.bagskytte.se/Archer/Details/4196939" xr:uid="{00000000-0004-0000-0100-00007C000000}"/>
    <hyperlink ref="B132" r:id="rId126" display="https://resultat.bagskytte.se/Archer/Details/3940341" xr:uid="{00000000-0004-0000-0100-00007D000000}"/>
    <hyperlink ref="B133" r:id="rId127" display="https://resultat.bagskytte.se/Archer/Details/1598343" xr:uid="{00000000-0004-0000-0100-00007E000000}"/>
    <hyperlink ref="B134" r:id="rId128" display="https://resultat.bagskytte.se/Archer/Details/573813" xr:uid="{00000000-0004-0000-0100-00007F000000}"/>
    <hyperlink ref="B135" r:id="rId129" display="https://resultat.bagskytte.se/Archer/Details/4109429" xr:uid="{00000000-0004-0000-0100-000080000000}"/>
    <hyperlink ref="B136" r:id="rId130" display="https://resultat.bagskytte.se/Archer/Details/338944" xr:uid="{00000000-0004-0000-0100-000081000000}"/>
    <hyperlink ref="B137" r:id="rId131" display="https://resultat.bagskytte.se/Archer/Details/1875764" xr:uid="{00000000-0004-0000-0100-000082000000}"/>
    <hyperlink ref="B138" r:id="rId132" display="https://resultat.bagskytte.se/Archer/Details/1101363" xr:uid="{00000000-0004-0000-0100-000083000000}"/>
    <hyperlink ref="B139" r:id="rId133" display="https://resultat.bagskytte.se/Archer/Details/25294" xr:uid="{00000000-0004-0000-0100-000084000000}"/>
    <hyperlink ref="B140" r:id="rId134" display="https://resultat.bagskytte.se/Archer/Details/3541746" xr:uid="{00000000-0004-0000-0100-000085000000}"/>
    <hyperlink ref="B141" r:id="rId135" display="https://resultat.bagskytte.se/Archer/Details/584745" xr:uid="{00000000-0004-0000-0100-000086000000}"/>
    <hyperlink ref="B142" r:id="rId136" display="https://resultat.bagskytte.se/Archer/Details/3908862" xr:uid="{00000000-0004-0000-0100-000087000000}"/>
    <hyperlink ref="B143" r:id="rId137" display="https://resultat.bagskytte.se/Archer/Details/1671175" xr:uid="{00000000-0004-0000-0100-000088000000}"/>
    <hyperlink ref="B144" r:id="rId138" display="https://resultat.bagskytte.se/Archer/Details/130016" xr:uid="{00000000-0004-0000-0100-000089000000}"/>
    <hyperlink ref="B145" r:id="rId139" display="https://resultat.bagskytte.se/Archer/Details/679665" xr:uid="{00000000-0004-0000-0100-00008A000000}"/>
    <hyperlink ref="B146" r:id="rId140" display="https://resultat.bagskytte.se/Archer/Details/4292926" xr:uid="{00000000-0004-0000-0100-00008B000000}"/>
    <hyperlink ref="B147" r:id="rId141" display="https://resultat.bagskytte.se/Archer/Details/1016564" xr:uid="{00000000-0004-0000-0100-00008C000000}"/>
    <hyperlink ref="B148" r:id="rId142" display="https://resultat.bagskytte.se/Archer/Details/1601645" xr:uid="{00000000-0004-0000-0100-00008D000000}"/>
    <hyperlink ref="B149" r:id="rId143" display="https://resultat.bagskytte.se/Archer/Details/2262433" xr:uid="{00000000-0004-0000-0100-00008E000000}"/>
    <hyperlink ref="B150" r:id="rId144" display="https://resultat.bagskytte.se/Archer/Details/492227" xr:uid="{00000000-0004-0000-0100-00008F000000}"/>
    <hyperlink ref="B151" r:id="rId145" display="https://resultat.bagskytte.se/Archer/Details/1186155" xr:uid="{00000000-0004-0000-0100-000090000000}"/>
    <hyperlink ref="B152" r:id="rId146" display="https://resultat.bagskytte.se/Archer/Details/129751" xr:uid="{00000000-0004-0000-0100-000091000000}"/>
    <hyperlink ref="B153" r:id="rId147" display="https://resultat.bagskytte.se/Archer/Details/597999" xr:uid="{00000000-0004-0000-0100-000092000000}"/>
    <hyperlink ref="B154" r:id="rId148" display="https://resultat.bagskytte.se/Archer/Details/387600" xr:uid="{00000000-0004-0000-0100-000093000000}"/>
    <hyperlink ref="B155" r:id="rId149" display="https://resultat.bagskytte.se/Archer/Details/1987950" xr:uid="{00000000-0004-0000-0100-000094000000}"/>
    <hyperlink ref="B156" r:id="rId150" display="https://resultat.bagskytte.se/Archer/Details/130789" xr:uid="{00000000-0004-0000-0100-000095000000}"/>
    <hyperlink ref="B157" r:id="rId151" display="https://resultat.bagskytte.se/Archer/Details/838826" xr:uid="{00000000-0004-0000-0100-000096000000}"/>
    <hyperlink ref="B158" r:id="rId152" display="https://resultat.bagskytte.se/Archer/Details/127975" xr:uid="{00000000-0004-0000-0100-000097000000}"/>
    <hyperlink ref="B159" r:id="rId153" display="https://resultat.bagskytte.se/Archer/Details/129841" xr:uid="{00000000-0004-0000-0100-000098000000}"/>
    <hyperlink ref="B160" r:id="rId154" display="https://resultat.bagskytte.se/Archer/Details/1597421" xr:uid="{00000000-0004-0000-0100-000099000000}"/>
    <hyperlink ref="B161" r:id="rId155" display="https://resultat.bagskytte.se/Archer/Details/128627" xr:uid="{00000000-0004-0000-0100-00009A000000}"/>
    <hyperlink ref="B162" r:id="rId156" display="https://resultat.bagskytte.se/Archer/Details/130332" xr:uid="{00000000-0004-0000-0100-00009B000000}"/>
    <hyperlink ref="B163" r:id="rId157" display="https://resultat.bagskytte.se/Archer/Details/129575" xr:uid="{00000000-0004-0000-0100-00009C000000}"/>
    <hyperlink ref="B164" r:id="rId158" display="https://resultat.bagskytte.se/Archer/Details/128613" xr:uid="{00000000-0004-0000-0100-00009D000000}"/>
    <hyperlink ref="B165" r:id="rId159" display="https://resultat.bagskytte.se/Archer/Details/129511" xr:uid="{00000000-0004-0000-0100-00009E000000}"/>
    <hyperlink ref="B166" r:id="rId160" display="https://resultat.bagskytte.se/Archer/Details/1660315" xr:uid="{00000000-0004-0000-0100-00009F000000}"/>
    <hyperlink ref="B167" r:id="rId161" display="https://resultat.bagskytte.se/Archer/Details/129491" xr:uid="{00000000-0004-0000-0100-0000A0000000}"/>
    <hyperlink ref="B168" r:id="rId162" display="https://resultat.bagskytte.se/Archer/Details/1609342" xr:uid="{00000000-0004-0000-0100-0000A1000000}"/>
    <hyperlink ref="B169" r:id="rId163" display="https://resultat.bagskytte.se/Archer/Details/127167" xr:uid="{00000000-0004-0000-0100-0000A2000000}"/>
    <hyperlink ref="B170" r:id="rId164" display="https://resultat.bagskytte.se/Archer/Details/3036749" xr:uid="{00000000-0004-0000-0100-0000A3000000}"/>
    <hyperlink ref="B171" r:id="rId165" display="https://resultat.bagskytte.se/Archer/Details/3940184" xr:uid="{00000000-0004-0000-0100-0000A4000000}"/>
    <hyperlink ref="B172" r:id="rId166" display="https://resultat.bagskytte.se/Archer/Details/1714765" xr:uid="{00000000-0004-0000-0100-0000A5000000}"/>
    <hyperlink ref="B173" r:id="rId167" display="https://resultat.bagskytte.se/Archer/Details/127173" xr:uid="{00000000-0004-0000-0100-0000A6000000}"/>
    <hyperlink ref="B174" r:id="rId168" display="https://resultat.bagskytte.se/Archer/Details/2004921" xr:uid="{00000000-0004-0000-0100-0000A7000000}"/>
    <hyperlink ref="B176" r:id="rId169" display="https://resultat.bagskytte.se/Archer/Details/719163" xr:uid="{00000000-0004-0000-0100-0000A8000000}"/>
    <hyperlink ref="B177" r:id="rId170" display="https://resultat.bagskytte.se/Archer/Details/2361362" xr:uid="{00000000-0004-0000-0100-0000A9000000}"/>
    <hyperlink ref="B178" r:id="rId171" display="https://resultat.bagskytte.se/Archer/Details/1243697" xr:uid="{00000000-0004-0000-0100-0000AA000000}"/>
    <hyperlink ref="B179" r:id="rId172" display="https://resultat.bagskytte.se/Archer/Details/2144566" xr:uid="{00000000-0004-0000-0100-0000AB000000}"/>
    <hyperlink ref="B180" r:id="rId173" display="https://resultat.bagskytte.se/Archer/Details/621983" xr:uid="{00000000-0004-0000-0100-0000AC000000}"/>
    <hyperlink ref="B181" r:id="rId174" display="https://resultat.bagskytte.se/Archer/Details/3610375" xr:uid="{00000000-0004-0000-0100-0000AD000000}"/>
    <hyperlink ref="B182" r:id="rId175" display="https://resultat.bagskytte.se/Archer/Details/4112792" xr:uid="{00000000-0004-0000-0100-0000AE000000}"/>
    <hyperlink ref="B183" r:id="rId176" display="https://resultat.bagskytte.se/Archer/Details/3232785" xr:uid="{00000000-0004-0000-0100-0000AF000000}"/>
    <hyperlink ref="B184" r:id="rId177" display="https://resultat.bagskytte.se/Archer/Details/846197" xr:uid="{00000000-0004-0000-0100-0000B0000000}"/>
    <hyperlink ref="B186" r:id="rId178" display="https://resultat.bagskytte.se/Archer/Details/129881" xr:uid="{00000000-0004-0000-0100-0000B1000000}"/>
    <hyperlink ref="B187" r:id="rId179" display="https://resultat.bagskytte.se/Archer/Details/1591327" xr:uid="{00000000-0004-0000-0100-0000B2000000}"/>
    <hyperlink ref="B188" r:id="rId180" display="https://resultat.bagskytte.se/Archer/Details/4263741" xr:uid="{00000000-0004-0000-0100-0000B3000000}"/>
    <hyperlink ref="B189" r:id="rId181" display="https://resultat.bagskytte.se/Archer/Details/634837" xr:uid="{00000000-0004-0000-0100-0000B4000000}"/>
    <hyperlink ref="B190" r:id="rId182" display="https://resultat.bagskytte.se/Archer/Details/2684164" xr:uid="{00000000-0004-0000-0100-0000B5000000}"/>
    <hyperlink ref="B191" r:id="rId183" display="https://resultat.bagskytte.se/Archer/Details/3554137" xr:uid="{00000000-0004-0000-0100-0000B6000000}"/>
    <hyperlink ref="B192" r:id="rId184" display="https://resultat.bagskytte.se/Archer/Details/565122" xr:uid="{00000000-0004-0000-0100-0000B7000000}"/>
    <hyperlink ref="B193" r:id="rId185" display="https://resultat.bagskytte.se/Archer/Details/6546" xr:uid="{00000000-0004-0000-0100-0000B8000000}"/>
    <hyperlink ref="B194" r:id="rId186" display="https://resultat.bagskytte.se/Archer/Details/2295081" xr:uid="{00000000-0004-0000-0100-0000B9000000}"/>
    <hyperlink ref="B195" r:id="rId187" display="https://resultat.bagskytte.se/Archer/Details/319890" xr:uid="{00000000-0004-0000-0100-0000BA000000}"/>
    <hyperlink ref="B196" r:id="rId188" display="https://resultat.bagskytte.se/Archer/Details/129954" xr:uid="{00000000-0004-0000-0100-0000BB000000}"/>
    <hyperlink ref="B197" r:id="rId189" display="https://resultat.bagskytte.se/Archer/Details/492801" xr:uid="{00000000-0004-0000-0100-0000BC000000}"/>
    <hyperlink ref="B198" r:id="rId190" display="https://resultat.bagskytte.se/Archer/Details/545310" xr:uid="{00000000-0004-0000-0100-0000BD000000}"/>
    <hyperlink ref="B199" r:id="rId191" display="https://resultat.bagskytte.se/Archer/Details/899684" xr:uid="{00000000-0004-0000-0100-0000BE000000}"/>
    <hyperlink ref="B200" r:id="rId192" display="https://resultat.bagskytte.se/Archer/Details/524343" xr:uid="{00000000-0004-0000-0100-0000BF000000}"/>
    <hyperlink ref="B201" r:id="rId193" display="https://resultat.bagskytte.se/Archer/Details/3208548" xr:uid="{00000000-0004-0000-0100-0000C0000000}"/>
    <hyperlink ref="B202" r:id="rId194" display="https://resultat.bagskytte.se/Archer/Details/418530" xr:uid="{00000000-0004-0000-0100-0000C1000000}"/>
    <hyperlink ref="B203" r:id="rId195" display="https://resultat.bagskytte.se/Archer/Details/489328" xr:uid="{00000000-0004-0000-0100-0000C2000000}"/>
    <hyperlink ref="B204" r:id="rId196" display="https://resultat.bagskytte.se/Archer/Details/1254367" xr:uid="{00000000-0004-0000-0100-0000C3000000}"/>
    <hyperlink ref="B205" r:id="rId197" display="https://resultat.bagskytte.se/Archer/Details/129730" xr:uid="{00000000-0004-0000-0100-0000C4000000}"/>
    <hyperlink ref="B206" r:id="rId198" display="https://resultat.bagskytte.se/Archer/Details/173981" xr:uid="{00000000-0004-0000-0100-0000C5000000}"/>
    <hyperlink ref="B207" r:id="rId199" display="https://resultat.bagskytte.se/Archer/Details/846196" xr:uid="{00000000-0004-0000-0100-0000C6000000}"/>
    <hyperlink ref="B208" r:id="rId200" display="https://resultat.bagskytte.se/Archer/Details/1609194" xr:uid="{00000000-0004-0000-0100-0000C7000000}"/>
    <hyperlink ref="B209" r:id="rId201" display="https://resultat.bagskytte.se/Archer/Details/129775" xr:uid="{00000000-0004-0000-0100-0000C8000000}"/>
    <hyperlink ref="B210" r:id="rId202" display="https://resultat.bagskytte.se/Archer/Details/466186" xr:uid="{00000000-0004-0000-0100-0000C9000000}"/>
    <hyperlink ref="B211" r:id="rId203" display="https://resultat.bagskytte.se/Archer/Details/2253101" xr:uid="{00000000-0004-0000-0100-0000CA000000}"/>
    <hyperlink ref="B212" r:id="rId204" display="https://resultat.bagskytte.se/Archer/Details/128179" xr:uid="{00000000-0004-0000-0100-0000CB000000}"/>
    <hyperlink ref="B213" r:id="rId205" display="https://resultat.bagskytte.se/Archer/Details/1602250" xr:uid="{00000000-0004-0000-0100-0000CC000000}"/>
    <hyperlink ref="B214" r:id="rId206" display="https://resultat.bagskytte.se/Archer/Details/3203506" xr:uid="{00000000-0004-0000-0100-0000CD000000}"/>
    <hyperlink ref="B215" r:id="rId207" display="https://resultat.bagskytte.se/Archer/Details/564767" xr:uid="{00000000-0004-0000-0100-0000CE000000}"/>
    <hyperlink ref="B216" r:id="rId208" display="https://resultat.bagskytte.se/Archer/Details/1602054" xr:uid="{00000000-0004-0000-0100-0000CF000000}"/>
    <hyperlink ref="B217" r:id="rId209" display="https://resultat.bagskytte.se/Archer/Details/128252" xr:uid="{00000000-0004-0000-0100-0000D0000000}"/>
    <hyperlink ref="B218" r:id="rId210" display="https://resultat.bagskytte.se/Archer/Details/485090" xr:uid="{00000000-0004-0000-0100-0000D1000000}"/>
    <hyperlink ref="B219" r:id="rId211" display="https://resultat.bagskytte.se/Archer/Details/523508" xr:uid="{00000000-0004-0000-0100-0000D2000000}"/>
    <hyperlink ref="B220" r:id="rId212" display="https://resultat.bagskytte.se/Archer/Details/1930047" xr:uid="{00000000-0004-0000-0100-0000D3000000}"/>
    <hyperlink ref="B221" r:id="rId213" display="https://resultat.bagskytte.se/Archer/Details/146233" xr:uid="{00000000-0004-0000-0100-0000D4000000}"/>
    <hyperlink ref="B222" r:id="rId214" display="https://resultat.bagskytte.se/Archer/Details/2754551" xr:uid="{00000000-0004-0000-0100-0000D5000000}"/>
    <hyperlink ref="B223" r:id="rId215" display="https://resultat.bagskytte.se/Archer/Details/572663" xr:uid="{00000000-0004-0000-0100-0000D6000000}"/>
    <hyperlink ref="B225" r:id="rId216" display="https://resultat.bagskytte.se/Archer/Details/576409" xr:uid="{00000000-0004-0000-0100-0000D7000000}"/>
    <hyperlink ref="B227" r:id="rId217" display="https://resultat.bagskytte.se/Archer/Details/3649354" xr:uid="{00000000-0004-0000-0100-0000D8000000}"/>
    <hyperlink ref="B228" r:id="rId218" display="https://resultat.bagskytte.se/Archer/Details/609858" xr:uid="{00000000-0004-0000-0100-0000D9000000}"/>
    <hyperlink ref="B229" r:id="rId219" display="https://resultat.bagskytte.se/Archer/Details/3638794" xr:uid="{00000000-0004-0000-0100-0000DA000000}"/>
    <hyperlink ref="B230" r:id="rId220" display="https://resultat.bagskytte.se/Archer/Details/1066930" xr:uid="{00000000-0004-0000-0100-0000DB000000}"/>
    <hyperlink ref="B231" r:id="rId221" display="https://resultat.bagskytte.se/Archer/Details/130100" xr:uid="{00000000-0004-0000-0100-0000DC000000}"/>
    <hyperlink ref="B232" r:id="rId222" display="https://resultat.bagskytte.se/Archer/Details/130065" xr:uid="{00000000-0004-0000-0100-0000DD000000}"/>
    <hyperlink ref="B234" r:id="rId223" display="https://resultat.bagskytte.se/Archer/Details/3773407" xr:uid="{00000000-0004-0000-0100-0000DE000000}"/>
    <hyperlink ref="B235" r:id="rId224" display="https://resultat.bagskytte.se/Archer/Details/1598233" xr:uid="{00000000-0004-0000-0100-0000DF000000}"/>
    <hyperlink ref="B236" r:id="rId225" display="https://resultat.bagskytte.se/Archer/Details/743455" xr:uid="{00000000-0004-0000-0100-0000E0000000}"/>
    <hyperlink ref="B237" r:id="rId226" display="https://resultat.bagskytte.se/Archer/Details/1138620" xr:uid="{00000000-0004-0000-0100-0000E1000000}"/>
    <hyperlink ref="B238" r:id="rId227" display="https://resultat.bagskytte.se/Archer/Details/398524" xr:uid="{00000000-0004-0000-0100-0000E2000000}"/>
    <hyperlink ref="B239" r:id="rId228" display="https://resultat.bagskytte.se/Archer/Details/372604" xr:uid="{00000000-0004-0000-0100-0000E3000000}"/>
    <hyperlink ref="B240" r:id="rId229" display="https://resultat.bagskytte.se/Archer/Details/1470780" xr:uid="{00000000-0004-0000-0100-0000E4000000}"/>
    <hyperlink ref="B241" r:id="rId230" display="https://resultat.bagskytte.se/Archer/Details/1442736" xr:uid="{00000000-0004-0000-0100-0000E5000000}"/>
    <hyperlink ref="B242" r:id="rId231" display="https://resultat.bagskytte.se/Archer/Details/1831456" xr:uid="{00000000-0004-0000-0100-0000E6000000}"/>
    <hyperlink ref="B243" r:id="rId232" display="https://resultat.bagskytte.se/Archer/Details/857368" xr:uid="{00000000-0004-0000-0100-0000E7000000}"/>
    <hyperlink ref="B244" r:id="rId233" display="https://resultat.bagskytte.se/Archer/Details/1211173" xr:uid="{00000000-0004-0000-0100-0000E8000000}"/>
    <hyperlink ref="B245" r:id="rId234" display="https://resultat.bagskytte.se/Archer/Details/153260" xr:uid="{00000000-0004-0000-0100-0000E9000000}"/>
    <hyperlink ref="B246" r:id="rId235" display="https://resultat.bagskytte.se/Archer/Details/130445" xr:uid="{00000000-0004-0000-0100-0000EA000000}"/>
    <hyperlink ref="B247" r:id="rId236" display="https://resultat.bagskytte.se/Archer/Details/1867371" xr:uid="{00000000-0004-0000-0100-0000EB000000}"/>
    <hyperlink ref="B248" r:id="rId237" display="https://resultat.bagskytte.se/Archer/Details/3271734" xr:uid="{00000000-0004-0000-0100-0000EC000000}"/>
    <hyperlink ref="B249" r:id="rId238" display="https://resultat.bagskytte.se/Archer/Details/2262430" xr:uid="{00000000-0004-0000-0100-0000ED000000}"/>
    <hyperlink ref="B250" r:id="rId239" display="https://resultat.bagskytte.se/Archer/Details/931382" xr:uid="{00000000-0004-0000-0100-0000EE000000}"/>
    <hyperlink ref="B251" r:id="rId240" display="https://resultat.bagskytte.se/Archer/Details/1548445" xr:uid="{00000000-0004-0000-0100-0000EF000000}"/>
    <hyperlink ref="B252" r:id="rId241" display="https://resultat.bagskytte.se/Archer/Details/398450" xr:uid="{00000000-0004-0000-0100-0000F0000000}"/>
    <hyperlink ref="B253" r:id="rId242" display="https://resultat.bagskytte.se/Archer/Details/1711000" xr:uid="{00000000-0004-0000-0100-0000F1000000}"/>
    <hyperlink ref="B254" r:id="rId243" display="https://resultat.bagskytte.se/Archer/Details/127051" xr:uid="{00000000-0004-0000-0100-0000F2000000}"/>
    <hyperlink ref="B255" r:id="rId244" display="https://resultat.bagskytte.se/Archer/Details/1097490" xr:uid="{00000000-0004-0000-0100-0000F3000000}"/>
    <hyperlink ref="B256" r:id="rId245" display="https://resultat.bagskytte.se/Archer/Details/130009" xr:uid="{00000000-0004-0000-0100-0000F4000000}"/>
    <hyperlink ref="B257" r:id="rId246" display="https://resultat.bagskytte.se/Archer/Details/130776" xr:uid="{00000000-0004-0000-0100-0000F5000000}"/>
    <hyperlink ref="B258" r:id="rId247" display="https://resultat.bagskytte.se/Archer/Details/1097483" xr:uid="{00000000-0004-0000-0100-0000F6000000}"/>
    <hyperlink ref="B259" r:id="rId248" display="https://resultat.bagskytte.se/Archer/Details/1867369" xr:uid="{00000000-0004-0000-0100-0000F7000000}"/>
    <hyperlink ref="B260" r:id="rId249" display="https://resultat.bagskytte.se/Archer/Details/1575766" xr:uid="{00000000-0004-0000-0100-0000F8000000}"/>
    <hyperlink ref="B261" r:id="rId250" display="https://resultat.bagskytte.se/Archer/Details/130107" xr:uid="{00000000-0004-0000-0100-0000F9000000}"/>
    <hyperlink ref="B262" r:id="rId251" display="https://resultat.bagskytte.se/Archer/Details/1097477" xr:uid="{00000000-0004-0000-0100-0000FA000000}"/>
    <hyperlink ref="B263" r:id="rId252" display="https://resultat.bagskytte.se/Archer/Details/1754233" xr:uid="{00000000-0004-0000-0100-0000FB000000}"/>
    <hyperlink ref="B264" r:id="rId253" display="https://resultat.bagskytte.se/Archer/Details/2313999" xr:uid="{00000000-0004-0000-0100-0000FC000000}"/>
    <hyperlink ref="B265" r:id="rId254" display="https://resultat.bagskytte.se/Archer/Details/2176009" xr:uid="{00000000-0004-0000-0100-0000FD000000}"/>
    <hyperlink ref="B266" r:id="rId255" display="https://resultat.bagskytte.se/Archer/Details/129517" xr:uid="{00000000-0004-0000-0100-0000FE000000}"/>
    <hyperlink ref="B267" r:id="rId256" display="https://resultat.bagskytte.se/Archer/Details/531197" xr:uid="{00000000-0004-0000-0100-0000FF000000}"/>
    <hyperlink ref="B268" r:id="rId257" display="https://resultat.bagskytte.se/Archer/Details/398495" xr:uid="{00000000-0004-0000-0100-000000010000}"/>
    <hyperlink ref="B269" r:id="rId258" display="https://resultat.bagskytte.se/Archer/Details/1615729" xr:uid="{00000000-0004-0000-0100-000001010000}"/>
    <hyperlink ref="B270" r:id="rId259" display="https://resultat.bagskytte.se/Archer/Details/870775" xr:uid="{00000000-0004-0000-0100-000002010000}"/>
    <hyperlink ref="B271" r:id="rId260" display="https://resultat.bagskytte.se/Archer/Details/128035" xr:uid="{00000000-0004-0000-0100-000003010000}"/>
    <hyperlink ref="B272" r:id="rId261" display="https://resultat.bagskytte.se/Archer/Details/162734" xr:uid="{00000000-0004-0000-0100-000004010000}"/>
    <hyperlink ref="B273" r:id="rId262" display="https://resultat.bagskytte.se/Archer/Details/2124905" xr:uid="{00000000-0004-0000-0100-000005010000}"/>
    <hyperlink ref="B274" r:id="rId263" display="https://resultat.bagskytte.se/Archer/Details/1867370" xr:uid="{00000000-0004-0000-0100-000006010000}"/>
    <hyperlink ref="B275" r:id="rId264" display="https://resultat.bagskytte.se/Archer/Details/491366" xr:uid="{00000000-0004-0000-0100-000007010000}"/>
    <hyperlink ref="B276" r:id="rId265" display="https://resultat.bagskytte.se/Archer/Details/2925305" xr:uid="{00000000-0004-0000-0100-000008010000}"/>
    <hyperlink ref="B277" r:id="rId266" display="https://resultat.bagskytte.se/Archer/Details/3107483" xr:uid="{00000000-0004-0000-0100-000009010000}"/>
    <hyperlink ref="B278" r:id="rId267" display="https://resultat.bagskytte.se/Archer/Details/129412" xr:uid="{00000000-0004-0000-0100-00000A010000}"/>
    <hyperlink ref="B279" r:id="rId268" display="https://resultat.bagskytte.se/Archer/Details/2060890" xr:uid="{00000000-0004-0000-0100-00000B010000}"/>
    <hyperlink ref="B280" r:id="rId269" display="https://resultat.bagskytte.se/Archer/Details/1600349" xr:uid="{00000000-0004-0000-0100-00000C010000}"/>
    <hyperlink ref="B281" r:id="rId270" display="https://resultat.bagskytte.se/Archer/Details/112373" xr:uid="{00000000-0004-0000-0100-00000D010000}"/>
    <hyperlink ref="B282" r:id="rId271" display="https://resultat.bagskytte.se/Archer/Details/398526" xr:uid="{00000000-0004-0000-0100-00000E010000}"/>
  </hyperlinks>
  <pageMargins left="0.7" right="0.7" top="0.75" bottom="0.75" header="0.3" footer="0.3"/>
  <pageSetup paperSize="9" orientation="portrait" r:id="rId27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"/>
  <sheetViews>
    <sheetView topLeftCell="A73" workbookViewId="0">
      <selection activeCell="L16" sqref="L16"/>
    </sheetView>
  </sheetViews>
  <sheetFormatPr defaultRowHeight="15" x14ac:dyDescent="0.25"/>
  <cols>
    <col min="1" max="1" width="3" bestFit="1" customWidth="1"/>
    <col min="2" max="2" width="25.140625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1" spans="1:10" x14ac:dyDescent="0.25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>
        <v>1</v>
      </c>
      <c r="B3" s="4" t="s">
        <v>355</v>
      </c>
      <c r="C3" s="3" t="s">
        <v>37</v>
      </c>
      <c r="D3" s="3" t="s">
        <v>17</v>
      </c>
      <c r="E3" s="3" t="s">
        <v>74</v>
      </c>
      <c r="F3" s="3" t="s">
        <v>19</v>
      </c>
      <c r="G3" s="3">
        <v>380</v>
      </c>
      <c r="H3" s="3">
        <v>10</v>
      </c>
      <c r="I3" s="3">
        <v>7</v>
      </c>
      <c r="J3" s="3">
        <v>7.92</v>
      </c>
    </row>
    <row r="4" spans="1:10" x14ac:dyDescent="0.25">
      <c r="A4" s="3">
        <v>2</v>
      </c>
      <c r="B4" s="4" t="s">
        <v>162</v>
      </c>
      <c r="C4" s="3" t="s">
        <v>70</v>
      </c>
      <c r="D4" s="3" t="s">
        <v>17</v>
      </c>
      <c r="E4" s="3" t="s">
        <v>74</v>
      </c>
      <c r="F4" s="3" t="s">
        <v>19</v>
      </c>
      <c r="G4" s="3">
        <v>374</v>
      </c>
      <c r="H4" s="3">
        <v>3</v>
      </c>
      <c r="I4" s="3">
        <v>14</v>
      </c>
      <c r="J4" s="3">
        <v>7.79</v>
      </c>
    </row>
    <row r="5" spans="1:10" x14ac:dyDescent="0.25">
      <c r="A5" s="3">
        <v>3</v>
      </c>
      <c r="B5" s="4" t="s">
        <v>160</v>
      </c>
      <c r="C5" s="3" t="s">
        <v>38</v>
      </c>
      <c r="D5" s="3" t="s">
        <v>17</v>
      </c>
      <c r="E5" s="3" t="s">
        <v>74</v>
      </c>
      <c r="F5" s="3" t="s">
        <v>19</v>
      </c>
      <c r="G5" s="3">
        <v>350</v>
      </c>
      <c r="H5" s="3">
        <v>3</v>
      </c>
      <c r="I5" s="3">
        <v>9</v>
      </c>
      <c r="J5" s="3">
        <v>7.29</v>
      </c>
    </row>
    <row r="6" spans="1:10" x14ac:dyDescent="0.25">
      <c r="A6" s="3">
        <v>4</v>
      </c>
      <c r="B6" s="4" t="s">
        <v>159</v>
      </c>
      <c r="C6" s="3" t="s">
        <v>38</v>
      </c>
      <c r="D6" s="3" t="s">
        <v>17</v>
      </c>
      <c r="E6" s="3" t="s">
        <v>74</v>
      </c>
      <c r="F6" s="3" t="s">
        <v>19</v>
      </c>
      <c r="G6" s="3">
        <v>338</v>
      </c>
      <c r="H6" s="3">
        <v>2</v>
      </c>
      <c r="I6" s="3">
        <v>11</v>
      </c>
      <c r="J6" s="3">
        <v>7.04</v>
      </c>
    </row>
    <row r="7" spans="1:10" x14ac:dyDescent="0.25">
      <c r="A7" s="3">
        <v>5</v>
      </c>
      <c r="B7" s="4" t="s">
        <v>161</v>
      </c>
      <c r="C7" s="3" t="s">
        <v>43</v>
      </c>
      <c r="D7" s="3" t="s">
        <v>17</v>
      </c>
      <c r="E7" s="3" t="s">
        <v>74</v>
      </c>
      <c r="F7" s="3" t="s">
        <v>19</v>
      </c>
      <c r="G7" s="3">
        <v>331</v>
      </c>
      <c r="H7" s="3">
        <v>2</v>
      </c>
      <c r="I7" s="3">
        <v>10</v>
      </c>
      <c r="J7" s="3">
        <v>6.9</v>
      </c>
    </row>
    <row r="8" spans="1:10" x14ac:dyDescent="0.25">
      <c r="A8" s="3">
        <v>6</v>
      </c>
      <c r="B8" s="4" t="s">
        <v>163</v>
      </c>
      <c r="C8" s="3" t="s">
        <v>43</v>
      </c>
      <c r="D8" s="3" t="s">
        <v>17</v>
      </c>
      <c r="E8" s="3" t="s">
        <v>74</v>
      </c>
      <c r="F8" s="3" t="s">
        <v>19</v>
      </c>
      <c r="G8" s="3">
        <v>317</v>
      </c>
      <c r="H8" s="3">
        <v>6</v>
      </c>
      <c r="I8" s="3">
        <v>9</v>
      </c>
      <c r="J8" s="3">
        <v>6.6</v>
      </c>
    </row>
    <row r="9" spans="1:10" x14ac:dyDescent="0.25">
      <c r="A9" s="3">
        <v>7</v>
      </c>
      <c r="B9" s="4" t="s">
        <v>356</v>
      </c>
      <c r="C9" s="3" t="s">
        <v>42</v>
      </c>
      <c r="D9" s="3" t="s">
        <v>17</v>
      </c>
      <c r="E9" s="3" t="s">
        <v>74</v>
      </c>
      <c r="F9" s="3" t="s">
        <v>19</v>
      </c>
      <c r="G9" s="3">
        <v>286</v>
      </c>
      <c r="H9" s="3">
        <v>0</v>
      </c>
      <c r="I9" s="3">
        <v>6</v>
      </c>
      <c r="J9" s="3">
        <v>5.96</v>
      </c>
    </row>
    <row r="10" spans="1:10" x14ac:dyDescent="0.25">
      <c r="A10" s="3">
        <v>8</v>
      </c>
      <c r="B10" s="4" t="s">
        <v>165</v>
      </c>
      <c r="C10" s="3" t="s">
        <v>29</v>
      </c>
      <c r="D10" s="3" t="s">
        <v>17</v>
      </c>
      <c r="E10" s="3" t="s">
        <v>74</v>
      </c>
      <c r="F10" s="3" t="s">
        <v>19</v>
      </c>
      <c r="G10" s="3">
        <v>251</v>
      </c>
      <c r="H10" s="3">
        <v>1</v>
      </c>
      <c r="I10" s="3">
        <v>5</v>
      </c>
      <c r="J10" s="3">
        <v>5.23</v>
      </c>
    </row>
    <row r="11" spans="1:10" x14ac:dyDescent="0.25">
      <c r="A11" s="3">
        <v>9</v>
      </c>
      <c r="B11" s="4" t="s">
        <v>164</v>
      </c>
      <c r="C11" s="3" t="s">
        <v>43</v>
      </c>
      <c r="D11" s="3" t="s">
        <v>17</v>
      </c>
      <c r="E11" s="3" t="s">
        <v>74</v>
      </c>
      <c r="F11" s="3" t="s">
        <v>19</v>
      </c>
      <c r="G11" s="3">
        <v>239</v>
      </c>
      <c r="H11" s="3">
        <v>1</v>
      </c>
      <c r="I11" s="3">
        <v>4</v>
      </c>
      <c r="J11" s="3">
        <v>4.9800000000000004</v>
      </c>
    </row>
    <row r="12" spans="1:10" x14ac:dyDescent="0.25">
      <c r="A12" s="3">
        <v>1</v>
      </c>
      <c r="B12" s="4" t="s">
        <v>166</v>
      </c>
      <c r="C12" s="3" t="s">
        <v>16</v>
      </c>
      <c r="D12" s="3" t="s">
        <v>17</v>
      </c>
      <c r="E12" s="3" t="s">
        <v>81</v>
      </c>
      <c r="F12" s="3" t="s">
        <v>19</v>
      </c>
      <c r="G12" s="3">
        <v>327</v>
      </c>
      <c r="H12" s="3">
        <v>4</v>
      </c>
      <c r="I12" s="3">
        <v>10</v>
      </c>
      <c r="J12" s="3">
        <v>6.81</v>
      </c>
    </row>
    <row r="13" spans="1:10" x14ac:dyDescent="0.25">
      <c r="A13" s="3">
        <v>2</v>
      </c>
      <c r="B13" s="4" t="s">
        <v>167</v>
      </c>
      <c r="C13" s="3" t="s">
        <v>59</v>
      </c>
      <c r="D13" s="3" t="s">
        <v>17</v>
      </c>
      <c r="E13" s="3" t="s">
        <v>81</v>
      </c>
      <c r="F13" s="3" t="s">
        <v>19</v>
      </c>
      <c r="G13" s="3">
        <v>292</v>
      </c>
      <c r="H13" s="3">
        <v>3</v>
      </c>
      <c r="I13" s="3">
        <v>8</v>
      </c>
      <c r="J13" s="3">
        <v>6.08</v>
      </c>
    </row>
    <row r="14" spans="1:10" x14ac:dyDescent="0.25">
      <c r="A14" s="3">
        <v>3</v>
      </c>
      <c r="B14" s="4" t="s">
        <v>357</v>
      </c>
      <c r="C14" s="3" t="s">
        <v>50</v>
      </c>
      <c r="D14" s="3" t="s">
        <v>17</v>
      </c>
      <c r="E14" s="3" t="s">
        <v>81</v>
      </c>
      <c r="F14" s="3" t="s">
        <v>19</v>
      </c>
      <c r="G14" s="3">
        <v>244</v>
      </c>
      <c r="H14" s="3">
        <v>0</v>
      </c>
      <c r="I14" s="3">
        <v>3</v>
      </c>
      <c r="J14" s="3">
        <v>5.08</v>
      </c>
    </row>
    <row r="15" spans="1:10" x14ac:dyDescent="0.25">
      <c r="A15" s="3">
        <v>4</v>
      </c>
      <c r="B15" s="4" t="s">
        <v>358</v>
      </c>
      <c r="C15" s="3" t="s">
        <v>50</v>
      </c>
      <c r="D15" s="3" t="s">
        <v>17</v>
      </c>
      <c r="E15" s="3" t="s">
        <v>81</v>
      </c>
      <c r="F15" s="3" t="s">
        <v>19</v>
      </c>
      <c r="G15" s="3">
        <v>209</v>
      </c>
      <c r="H15" s="3">
        <v>0</v>
      </c>
      <c r="I15" s="3">
        <v>2</v>
      </c>
      <c r="J15" s="3">
        <v>4.3499999999999996</v>
      </c>
    </row>
    <row r="16" spans="1:10" x14ac:dyDescent="0.25">
      <c r="A16" s="3">
        <v>5</v>
      </c>
      <c r="B16" s="4" t="s">
        <v>168</v>
      </c>
      <c r="C16" s="3" t="s">
        <v>61</v>
      </c>
      <c r="D16" s="3" t="s">
        <v>17</v>
      </c>
      <c r="E16" s="3" t="s">
        <v>81</v>
      </c>
      <c r="F16" s="3" t="s">
        <v>19</v>
      </c>
      <c r="G16" s="3">
        <v>199</v>
      </c>
      <c r="H16" s="3">
        <v>1</v>
      </c>
      <c r="I16" s="3">
        <v>2</v>
      </c>
      <c r="J16" s="3">
        <v>4.1500000000000004</v>
      </c>
    </row>
    <row r="17" spans="1:10" x14ac:dyDescent="0.25">
      <c r="A17" s="3">
        <v>1</v>
      </c>
      <c r="B17" s="4" t="s">
        <v>169</v>
      </c>
      <c r="C17" s="3" t="s">
        <v>20</v>
      </c>
      <c r="D17" s="3" t="s">
        <v>17</v>
      </c>
      <c r="E17" s="3" t="s">
        <v>88</v>
      </c>
      <c r="F17" s="3" t="s">
        <v>19</v>
      </c>
      <c r="G17" s="3">
        <v>393</v>
      </c>
      <c r="H17" s="3">
        <v>10</v>
      </c>
      <c r="I17" s="3">
        <v>12</v>
      </c>
      <c r="J17" s="3">
        <v>8.19</v>
      </c>
    </row>
    <row r="18" spans="1:10" x14ac:dyDescent="0.25">
      <c r="A18" s="3">
        <v>2</v>
      </c>
      <c r="B18" s="4" t="s">
        <v>171</v>
      </c>
      <c r="C18" s="3" t="s">
        <v>22</v>
      </c>
      <c r="D18" s="3" t="s">
        <v>17</v>
      </c>
      <c r="E18" s="3" t="s">
        <v>88</v>
      </c>
      <c r="F18" s="3" t="s">
        <v>19</v>
      </c>
      <c r="G18" s="3">
        <v>342</v>
      </c>
      <c r="H18" s="3">
        <v>3</v>
      </c>
      <c r="I18" s="3">
        <v>8</v>
      </c>
      <c r="J18" s="3">
        <v>7.12</v>
      </c>
    </row>
    <row r="19" spans="1:10" x14ac:dyDescent="0.25">
      <c r="A19" s="3">
        <v>3</v>
      </c>
      <c r="B19" s="4" t="s">
        <v>170</v>
      </c>
      <c r="C19" s="3" t="s">
        <v>32</v>
      </c>
      <c r="D19" s="3" t="s">
        <v>17</v>
      </c>
      <c r="E19" s="3" t="s">
        <v>88</v>
      </c>
      <c r="F19" s="3" t="s">
        <v>19</v>
      </c>
      <c r="G19" s="3">
        <v>316</v>
      </c>
      <c r="H19" s="3">
        <v>3</v>
      </c>
      <c r="I19" s="3">
        <v>4</v>
      </c>
      <c r="J19" s="3">
        <v>6.58</v>
      </c>
    </row>
    <row r="20" spans="1:10" x14ac:dyDescent="0.25">
      <c r="A20" s="3">
        <v>4</v>
      </c>
      <c r="B20" s="4" t="s">
        <v>172</v>
      </c>
      <c r="C20" s="3" t="s">
        <v>39</v>
      </c>
      <c r="D20" s="3" t="s">
        <v>17</v>
      </c>
      <c r="E20" s="3" t="s">
        <v>88</v>
      </c>
      <c r="F20" s="3" t="s">
        <v>19</v>
      </c>
      <c r="G20" s="3">
        <v>267</v>
      </c>
      <c r="H20" s="3">
        <v>1</v>
      </c>
      <c r="I20" s="3">
        <v>5</v>
      </c>
      <c r="J20" s="3">
        <v>5.56</v>
      </c>
    </row>
    <row r="21" spans="1:10" x14ac:dyDescent="0.25">
      <c r="A21" s="3">
        <v>1</v>
      </c>
      <c r="B21" s="4" t="s">
        <v>173</v>
      </c>
      <c r="C21" s="3" t="s">
        <v>57</v>
      </c>
      <c r="D21" s="3" t="s">
        <v>17</v>
      </c>
      <c r="E21" s="3" t="s">
        <v>93</v>
      </c>
      <c r="F21" s="3" t="s">
        <v>19</v>
      </c>
      <c r="G21" s="3">
        <v>397</v>
      </c>
      <c r="H21" s="3">
        <v>8</v>
      </c>
      <c r="I21" s="3">
        <v>14</v>
      </c>
      <c r="J21" s="3">
        <v>8.27</v>
      </c>
    </row>
    <row r="22" spans="1:10" x14ac:dyDescent="0.25">
      <c r="A22" s="3">
        <v>2</v>
      </c>
      <c r="B22" s="4" t="s">
        <v>176</v>
      </c>
      <c r="C22" s="3" t="s">
        <v>37</v>
      </c>
      <c r="D22" s="3" t="s">
        <v>17</v>
      </c>
      <c r="E22" s="3" t="s">
        <v>93</v>
      </c>
      <c r="F22" s="3" t="s">
        <v>19</v>
      </c>
      <c r="G22" s="3">
        <v>362</v>
      </c>
      <c r="H22" s="3">
        <v>6</v>
      </c>
      <c r="I22" s="3">
        <v>8</v>
      </c>
      <c r="J22" s="3">
        <v>7.54</v>
      </c>
    </row>
    <row r="23" spans="1:10" x14ac:dyDescent="0.25">
      <c r="A23" s="3">
        <v>3</v>
      </c>
      <c r="B23" s="4" t="s">
        <v>175</v>
      </c>
      <c r="C23" s="3" t="s">
        <v>38</v>
      </c>
      <c r="D23" s="3" t="s">
        <v>17</v>
      </c>
      <c r="E23" s="3" t="s">
        <v>93</v>
      </c>
      <c r="F23" s="3" t="s">
        <v>19</v>
      </c>
      <c r="G23" s="3">
        <v>334</v>
      </c>
      <c r="H23" s="3">
        <v>6</v>
      </c>
      <c r="I23" s="3">
        <v>6</v>
      </c>
      <c r="J23" s="3">
        <v>6.96</v>
      </c>
    </row>
    <row r="24" spans="1:10" x14ac:dyDescent="0.25">
      <c r="A24" s="3">
        <v>4</v>
      </c>
      <c r="B24" s="4" t="s">
        <v>174</v>
      </c>
      <c r="C24" s="3" t="s">
        <v>59</v>
      </c>
      <c r="D24" s="3" t="s">
        <v>17</v>
      </c>
      <c r="E24" s="3" t="s">
        <v>93</v>
      </c>
      <c r="F24" s="3" t="s">
        <v>19</v>
      </c>
      <c r="G24" s="3">
        <v>327</v>
      </c>
      <c r="H24" s="3">
        <v>0</v>
      </c>
      <c r="I24" s="3">
        <v>9</v>
      </c>
      <c r="J24" s="3">
        <v>6.81</v>
      </c>
    </row>
    <row r="25" spans="1:10" x14ac:dyDescent="0.25">
      <c r="A25" s="3">
        <v>5</v>
      </c>
      <c r="B25" s="4" t="s">
        <v>177</v>
      </c>
      <c r="C25" s="3" t="s">
        <v>61</v>
      </c>
      <c r="D25" s="3" t="s">
        <v>17</v>
      </c>
      <c r="E25" s="3" t="s">
        <v>93</v>
      </c>
      <c r="F25" s="3" t="s">
        <v>19</v>
      </c>
      <c r="G25" s="3">
        <v>256</v>
      </c>
      <c r="H25" s="3">
        <v>1</v>
      </c>
      <c r="I25" s="3">
        <v>5</v>
      </c>
      <c r="J25" s="3">
        <v>5.33</v>
      </c>
    </row>
    <row r="26" spans="1:10" x14ac:dyDescent="0.25">
      <c r="A26" s="3">
        <v>1</v>
      </c>
      <c r="B26" s="4" t="s">
        <v>178</v>
      </c>
      <c r="C26" s="3" t="s">
        <v>16</v>
      </c>
      <c r="D26" s="3" t="s">
        <v>17</v>
      </c>
      <c r="E26" s="3" t="s">
        <v>179</v>
      </c>
      <c r="F26" s="3" t="s">
        <v>19</v>
      </c>
      <c r="G26" s="3">
        <v>375</v>
      </c>
      <c r="H26" s="3">
        <v>6</v>
      </c>
      <c r="I26" s="3">
        <v>8</v>
      </c>
      <c r="J26" s="3">
        <v>7.81</v>
      </c>
    </row>
    <row r="27" spans="1:10" x14ac:dyDescent="0.25">
      <c r="A27" s="3">
        <v>2</v>
      </c>
      <c r="B27" s="4" t="s">
        <v>180</v>
      </c>
      <c r="C27" s="3" t="s">
        <v>16</v>
      </c>
      <c r="D27" s="3" t="s">
        <v>17</v>
      </c>
      <c r="E27" s="3" t="s">
        <v>179</v>
      </c>
      <c r="F27" s="3" t="s">
        <v>19</v>
      </c>
      <c r="G27" s="3">
        <v>323</v>
      </c>
      <c r="H27" s="3">
        <v>2</v>
      </c>
      <c r="I27" s="3">
        <v>7</v>
      </c>
      <c r="J27" s="3">
        <v>6.73</v>
      </c>
    </row>
    <row r="28" spans="1:10" x14ac:dyDescent="0.25">
      <c r="A28" s="3">
        <v>3</v>
      </c>
      <c r="B28" s="3" t="s">
        <v>181</v>
      </c>
      <c r="C28" s="3" t="s">
        <v>16</v>
      </c>
      <c r="D28" s="3" t="s">
        <v>17</v>
      </c>
      <c r="E28" s="3" t="s">
        <v>179</v>
      </c>
      <c r="F28" s="3" t="s">
        <v>19</v>
      </c>
      <c r="G28" s="3">
        <v>299</v>
      </c>
      <c r="H28" s="3">
        <v>2</v>
      </c>
      <c r="I28" s="3">
        <v>7</v>
      </c>
      <c r="J28" s="3">
        <v>6.23</v>
      </c>
    </row>
    <row r="29" spans="1:10" x14ac:dyDescent="0.25">
      <c r="A29" s="3">
        <v>1</v>
      </c>
      <c r="B29" s="4" t="s">
        <v>359</v>
      </c>
      <c r="C29" s="3" t="s">
        <v>56</v>
      </c>
      <c r="D29" s="3" t="s">
        <v>17</v>
      </c>
      <c r="E29" s="3" t="s">
        <v>183</v>
      </c>
      <c r="F29" s="3" t="s">
        <v>19</v>
      </c>
      <c r="G29" s="3">
        <v>373</v>
      </c>
      <c r="H29" s="3">
        <v>9</v>
      </c>
      <c r="I29" s="3">
        <v>9</v>
      </c>
      <c r="J29" s="3">
        <v>7.77</v>
      </c>
    </row>
    <row r="30" spans="1:10" x14ac:dyDescent="0.25">
      <c r="A30" s="3">
        <v>2</v>
      </c>
      <c r="B30" s="4" t="s">
        <v>182</v>
      </c>
      <c r="C30" s="3" t="s">
        <v>38</v>
      </c>
      <c r="D30" s="3" t="s">
        <v>17</v>
      </c>
      <c r="E30" s="3" t="s">
        <v>183</v>
      </c>
      <c r="F30" s="3" t="s">
        <v>19</v>
      </c>
      <c r="G30" s="3">
        <v>363</v>
      </c>
      <c r="H30" s="3">
        <v>5</v>
      </c>
      <c r="I30" s="3">
        <v>12</v>
      </c>
      <c r="J30" s="3">
        <v>7.56</v>
      </c>
    </row>
    <row r="31" spans="1:10" x14ac:dyDescent="0.25">
      <c r="A31" s="3">
        <v>3</v>
      </c>
      <c r="B31" s="4" t="s">
        <v>184</v>
      </c>
      <c r="C31" s="3" t="s">
        <v>36</v>
      </c>
      <c r="D31" s="3" t="s">
        <v>17</v>
      </c>
      <c r="E31" s="3" t="s">
        <v>183</v>
      </c>
      <c r="F31" s="3" t="s">
        <v>19</v>
      </c>
      <c r="G31" s="3">
        <v>283</v>
      </c>
      <c r="H31" s="3">
        <v>1</v>
      </c>
      <c r="I31" s="3">
        <v>11</v>
      </c>
      <c r="J31" s="3">
        <v>5.9</v>
      </c>
    </row>
    <row r="32" spans="1:10" x14ac:dyDescent="0.25">
      <c r="A32" s="3">
        <v>1</v>
      </c>
      <c r="B32" s="4" t="s">
        <v>185</v>
      </c>
      <c r="C32" s="3" t="s">
        <v>105</v>
      </c>
      <c r="D32" s="3" t="s">
        <v>47</v>
      </c>
      <c r="E32" s="3" t="s">
        <v>74</v>
      </c>
      <c r="F32" s="3" t="s">
        <v>19</v>
      </c>
      <c r="G32" s="3">
        <v>467</v>
      </c>
      <c r="H32" s="3">
        <v>17</v>
      </c>
      <c r="I32" s="3">
        <v>17</v>
      </c>
      <c r="J32" s="3">
        <v>9.73</v>
      </c>
    </row>
    <row r="33" spans="1:10" x14ac:dyDescent="0.25">
      <c r="A33" s="3">
        <v>2</v>
      </c>
      <c r="B33" s="4" t="s">
        <v>186</v>
      </c>
      <c r="C33" s="3" t="s">
        <v>107</v>
      </c>
      <c r="D33" s="3" t="s">
        <v>47</v>
      </c>
      <c r="E33" s="3" t="s">
        <v>74</v>
      </c>
      <c r="F33" s="3" t="s">
        <v>19</v>
      </c>
      <c r="G33" s="3">
        <v>464</v>
      </c>
      <c r="H33" s="3">
        <v>12</v>
      </c>
      <c r="I33" s="3">
        <v>24</v>
      </c>
      <c r="J33" s="3">
        <v>9.67</v>
      </c>
    </row>
    <row r="34" spans="1:10" x14ac:dyDescent="0.25">
      <c r="A34" s="3">
        <v>3</v>
      </c>
      <c r="B34" s="4" t="s">
        <v>187</v>
      </c>
      <c r="C34" s="3" t="s">
        <v>105</v>
      </c>
      <c r="D34" s="3" t="s">
        <v>47</v>
      </c>
      <c r="E34" s="3" t="s">
        <v>74</v>
      </c>
      <c r="F34" s="3" t="s">
        <v>19</v>
      </c>
      <c r="G34" s="3">
        <v>428</v>
      </c>
      <c r="H34" s="3">
        <v>12</v>
      </c>
      <c r="I34" s="3">
        <v>16</v>
      </c>
      <c r="J34" s="3">
        <v>8.92</v>
      </c>
    </row>
    <row r="35" spans="1:10" x14ac:dyDescent="0.25">
      <c r="A35" s="3">
        <v>4</v>
      </c>
      <c r="B35" s="4" t="s">
        <v>188</v>
      </c>
      <c r="C35" s="3" t="s">
        <v>38</v>
      </c>
      <c r="D35" s="3" t="s">
        <v>47</v>
      </c>
      <c r="E35" s="3" t="s">
        <v>74</v>
      </c>
      <c r="F35" s="3" t="s">
        <v>19</v>
      </c>
      <c r="G35" s="3">
        <v>420</v>
      </c>
      <c r="H35" s="3">
        <v>9</v>
      </c>
      <c r="I35" s="3">
        <v>18</v>
      </c>
      <c r="J35" s="3">
        <v>8.75</v>
      </c>
    </row>
    <row r="36" spans="1:10" x14ac:dyDescent="0.25">
      <c r="A36" s="3">
        <v>5</v>
      </c>
      <c r="B36" s="4" t="s">
        <v>189</v>
      </c>
      <c r="C36" s="3" t="s">
        <v>110</v>
      </c>
      <c r="D36" s="3" t="s">
        <v>47</v>
      </c>
      <c r="E36" s="3" t="s">
        <v>74</v>
      </c>
      <c r="F36" s="3" t="s">
        <v>19</v>
      </c>
      <c r="G36" s="3">
        <v>290</v>
      </c>
      <c r="H36" s="3">
        <v>6</v>
      </c>
      <c r="I36" s="3">
        <v>2</v>
      </c>
      <c r="J36" s="3">
        <v>6.04</v>
      </c>
    </row>
    <row r="37" spans="1:10" x14ac:dyDescent="0.25">
      <c r="A37" s="3">
        <v>1</v>
      </c>
      <c r="B37" s="4" t="s">
        <v>191</v>
      </c>
      <c r="C37" s="3" t="s">
        <v>38</v>
      </c>
      <c r="D37" s="3" t="s">
        <v>47</v>
      </c>
      <c r="E37" s="3" t="s">
        <v>81</v>
      </c>
      <c r="F37" s="3" t="s">
        <v>19</v>
      </c>
      <c r="G37" s="3">
        <v>486</v>
      </c>
      <c r="H37" s="3">
        <v>23</v>
      </c>
      <c r="I37" s="3">
        <v>18</v>
      </c>
      <c r="J37" s="3">
        <v>10.119999999999999</v>
      </c>
    </row>
    <row r="38" spans="1:10" x14ac:dyDescent="0.25">
      <c r="A38" s="3">
        <v>2</v>
      </c>
      <c r="B38" s="4" t="s">
        <v>190</v>
      </c>
      <c r="C38" s="3" t="s">
        <v>115</v>
      </c>
      <c r="D38" s="3" t="s">
        <v>47</v>
      </c>
      <c r="E38" s="3" t="s">
        <v>81</v>
      </c>
      <c r="F38" s="3" t="s">
        <v>19</v>
      </c>
      <c r="G38" s="3">
        <v>483</v>
      </c>
      <c r="H38" s="3">
        <v>24</v>
      </c>
      <c r="I38" s="3">
        <v>15</v>
      </c>
      <c r="J38" s="3">
        <v>10.06</v>
      </c>
    </row>
    <row r="39" spans="1:10" x14ac:dyDescent="0.25">
      <c r="A39" s="3">
        <v>3</v>
      </c>
      <c r="B39" s="4" t="s">
        <v>193</v>
      </c>
      <c r="C39" s="3" t="s">
        <v>23</v>
      </c>
      <c r="D39" s="3" t="s">
        <v>47</v>
      </c>
      <c r="E39" s="3" t="s">
        <v>81</v>
      </c>
      <c r="F39" s="3" t="s">
        <v>19</v>
      </c>
      <c r="G39" s="3">
        <v>453</v>
      </c>
      <c r="H39" s="3">
        <v>7</v>
      </c>
      <c r="I39" s="3">
        <v>22</v>
      </c>
      <c r="J39" s="3">
        <v>9.44</v>
      </c>
    </row>
    <row r="40" spans="1:10" x14ac:dyDescent="0.25">
      <c r="A40" s="3">
        <v>4</v>
      </c>
      <c r="B40" s="4" t="s">
        <v>192</v>
      </c>
      <c r="C40" s="3" t="s">
        <v>42</v>
      </c>
      <c r="D40" s="3" t="s">
        <v>47</v>
      </c>
      <c r="E40" s="3" t="s">
        <v>81</v>
      </c>
      <c r="F40" s="3" t="s">
        <v>19</v>
      </c>
      <c r="G40" s="3">
        <v>425</v>
      </c>
      <c r="H40" s="3">
        <v>14</v>
      </c>
      <c r="I40" s="3">
        <v>11</v>
      </c>
      <c r="J40" s="3">
        <v>8.85</v>
      </c>
    </row>
    <row r="41" spans="1:10" x14ac:dyDescent="0.25">
      <c r="A41" s="3">
        <v>5</v>
      </c>
      <c r="B41" s="4" t="s">
        <v>360</v>
      </c>
      <c r="C41" s="3" t="s">
        <v>59</v>
      </c>
      <c r="D41" s="3" t="s">
        <v>47</v>
      </c>
      <c r="E41" s="3" t="s">
        <v>81</v>
      </c>
      <c r="F41" s="3" t="s">
        <v>19</v>
      </c>
      <c r="G41" s="3">
        <v>415</v>
      </c>
      <c r="H41" s="3">
        <v>13</v>
      </c>
      <c r="I41" s="3">
        <v>13</v>
      </c>
      <c r="J41" s="3">
        <v>8.65</v>
      </c>
    </row>
    <row r="42" spans="1:10" x14ac:dyDescent="0.25">
      <c r="A42" s="3">
        <v>1</v>
      </c>
      <c r="B42" s="4" t="s">
        <v>196</v>
      </c>
      <c r="C42" s="3" t="s">
        <v>107</v>
      </c>
      <c r="D42" s="3" t="s">
        <v>47</v>
      </c>
      <c r="E42" s="3" t="s">
        <v>88</v>
      </c>
      <c r="F42" s="3" t="s">
        <v>19</v>
      </c>
      <c r="G42" s="3">
        <v>436</v>
      </c>
      <c r="H42" s="3">
        <v>15</v>
      </c>
      <c r="I42" s="3">
        <v>11</v>
      </c>
      <c r="J42" s="3">
        <v>9.08</v>
      </c>
    </row>
    <row r="43" spans="1:10" x14ac:dyDescent="0.25">
      <c r="A43" s="3">
        <v>2</v>
      </c>
      <c r="B43" s="4" t="s">
        <v>195</v>
      </c>
      <c r="C43" s="3" t="s">
        <v>66</v>
      </c>
      <c r="D43" s="3" t="s">
        <v>47</v>
      </c>
      <c r="E43" s="3" t="s">
        <v>88</v>
      </c>
      <c r="F43" s="3" t="s">
        <v>19</v>
      </c>
      <c r="G43" s="3">
        <v>406</v>
      </c>
      <c r="H43" s="3">
        <v>8</v>
      </c>
      <c r="I43" s="3">
        <v>17</v>
      </c>
      <c r="J43" s="3">
        <v>8.4600000000000009</v>
      </c>
    </row>
    <row r="44" spans="1:10" x14ac:dyDescent="0.25">
      <c r="A44" s="3">
        <v>3</v>
      </c>
      <c r="B44" s="4" t="s">
        <v>194</v>
      </c>
      <c r="C44" s="3" t="s">
        <v>59</v>
      </c>
      <c r="D44" s="3" t="s">
        <v>47</v>
      </c>
      <c r="E44" s="3" t="s">
        <v>88</v>
      </c>
      <c r="F44" s="3" t="s">
        <v>19</v>
      </c>
      <c r="G44" s="3">
        <v>404</v>
      </c>
      <c r="H44" s="3">
        <v>15</v>
      </c>
      <c r="I44" s="3">
        <v>11</v>
      </c>
      <c r="J44" s="3">
        <v>8.42</v>
      </c>
    </row>
    <row r="45" spans="1:10" x14ac:dyDescent="0.25">
      <c r="A45" s="3">
        <v>1</v>
      </c>
      <c r="B45" s="4" t="s">
        <v>197</v>
      </c>
      <c r="C45" s="3" t="s">
        <v>35</v>
      </c>
      <c r="D45" s="3" t="s">
        <v>47</v>
      </c>
      <c r="E45" s="3" t="s">
        <v>93</v>
      </c>
      <c r="F45" s="3" t="s">
        <v>19</v>
      </c>
      <c r="G45" s="3">
        <v>484</v>
      </c>
      <c r="H45" s="3">
        <v>20</v>
      </c>
      <c r="I45" s="3">
        <v>23</v>
      </c>
      <c r="J45" s="3">
        <v>10.08</v>
      </c>
    </row>
    <row r="46" spans="1:10" x14ac:dyDescent="0.25">
      <c r="A46" s="3">
        <v>2</v>
      </c>
      <c r="B46" s="4" t="s">
        <v>198</v>
      </c>
      <c r="C46" s="3" t="s">
        <v>52</v>
      </c>
      <c r="D46" s="3" t="s">
        <v>47</v>
      </c>
      <c r="E46" s="3" t="s">
        <v>93</v>
      </c>
      <c r="F46" s="3" t="s">
        <v>19</v>
      </c>
      <c r="G46" s="3">
        <v>474</v>
      </c>
      <c r="H46" s="3">
        <v>21</v>
      </c>
      <c r="I46" s="3">
        <v>15</v>
      </c>
      <c r="J46" s="3">
        <v>9.8800000000000008</v>
      </c>
    </row>
    <row r="47" spans="1:10" x14ac:dyDescent="0.25">
      <c r="A47" s="3">
        <v>3</v>
      </c>
      <c r="B47" s="4" t="s">
        <v>201</v>
      </c>
      <c r="C47" s="3" t="s">
        <v>55</v>
      </c>
      <c r="D47" s="3" t="s">
        <v>47</v>
      </c>
      <c r="E47" s="3" t="s">
        <v>93</v>
      </c>
      <c r="F47" s="3" t="s">
        <v>19</v>
      </c>
      <c r="G47" s="3">
        <v>470</v>
      </c>
      <c r="H47" s="3">
        <v>18</v>
      </c>
      <c r="I47" s="3">
        <v>19</v>
      </c>
      <c r="J47" s="3">
        <v>9.7899999999999991</v>
      </c>
    </row>
    <row r="48" spans="1:10" x14ac:dyDescent="0.25">
      <c r="A48" s="3">
        <v>4</v>
      </c>
      <c r="B48" s="4" t="s">
        <v>199</v>
      </c>
      <c r="C48" s="3" t="s">
        <v>107</v>
      </c>
      <c r="D48" s="3" t="s">
        <v>47</v>
      </c>
      <c r="E48" s="3" t="s">
        <v>93</v>
      </c>
      <c r="F48" s="3" t="s">
        <v>19</v>
      </c>
      <c r="G48" s="3">
        <v>465</v>
      </c>
      <c r="H48" s="3">
        <v>20</v>
      </c>
      <c r="I48" s="3">
        <v>15</v>
      </c>
      <c r="J48" s="3">
        <v>9.69</v>
      </c>
    </row>
    <row r="49" spans="1:10" x14ac:dyDescent="0.25">
      <c r="A49" s="3">
        <v>5</v>
      </c>
      <c r="B49" s="4" t="s">
        <v>202</v>
      </c>
      <c r="C49" s="3" t="s">
        <v>53</v>
      </c>
      <c r="D49" s="3" t="s">
        <v>47</v>
      </c>
      <c r="E49" s="3" t="s">
        <v>93</v>
      </c>
      <c r="F49" s="3" t="s">
        <v>19</v>
      </c>
      <c r="G49" s="3">
        <v>433</v>
      </c>
      <c r="H49" s="3">
        <v>8</v>
      </c>
      <c r="I49" s="3">
        <v>17</v>
      </c>
      <c r="J49" s="3">
        <v>9.02</v>
      </c>
    </row>
    <row r="50" spans="1:10" x14ac:dyDescent="0.25">
      <c r="A50" s="3">
        <v>6</v>
      </c>
      <c r="B50" s="4" t="s">
        <v>205</v>
      </c>
      <c r="C50" s="3" t="s">
        <v>23</v>
      </c>
      <c r="D50" s="3" t="s">
        <v>47</v>
      </c>
      <c r="E50" s="3" t="s">
        <v>93</v>
      </c>
      <c r="F50" s="3" t="s">
        <v>19</v>
      </c>
      <c r="G50" s="3">
        <v>428</v>
      </c>
      <c r="H50" s="3">
        <v>11</v>
      </c>
      <c r="I50" s="3">
        <v>17</v>
      </c>
      <c r="J50" s="3">
        <v>8.92</v>
      </c>
    </row>
    <row r="51" spans="1:10" x14ac:dyDescent="0.25">
      <c r="A51" s="3">
        <v>7</v>
      </c>
      <c r="B51" s="4" t="s">
        <v>204</v>
      </c>
      <c r="C51" s="3" t="s">
        <v>53</v>
      </c>
      <c r="D51" s="3" t="s">
        <v>47</v>
      </c>
      <c r="E51" s="3" t="s">
        <v>93</v>
      </c>
      <c r="F51" s="3" t="s">
        <v>19</v>
      </c>
      <c r="G51" s="3">
        <v>417</v>
      </c>
      <c r="H51" s="3">
        <v>8</v>
      </c>
      <c r="I51" s="3">
        <v>15</v>
      </c>
      <c r="J51" s="3">
        <v>8.69</v>
      </c>
    </row>
    <row r="52" spans="1:10" x14ac:dyDescent="0.25">
      <c r="A52" s="3">
        <v>8</v>
      </c>
      <c r="B52" s="4" t="s">
        <v>200</v>
      </c>
      <c r="C52" s="3" t="s">
        <v>59</v>
      </c>
      <c r="D52" s="3" t="s">
        <v>47</v>
      </c>
      <c r="E52" s="3" t="s">
        <v>93</v>
      </c>
      <c r="F52" s="3" t="s">
        <v>19</v>
      </c>
      <c r="G52" s="3">
        <v>402</v>
      </c>
      <c r="H52" s="3">
        <v>15</v>
      </c>
      <c r="I52" s="3">
        <v>7</v>
      </c>
      <c r="J52" s="3">
        <v>8.3800000000000008</v>
      </c>
    </row>
    <row r="53" spans="1:10" x14ac:dyDescent="0.25">
      <c r="A53" s="3">
        <v>9</v>
      </c>
      <c r="B53" s="4" t="s">
        <v>203</v>
      </c>
      <c r="C53" s="3" t="s">
        <v>59</v>
      </c>
      <c r="D53" s="3" t="s">
        <v>47</v>
      </c>
      <c r="E53" s="3" t="s">
        <v>93</v>
      </c>
      <c r="F53" s="3" t="s">
        <v>19</v>
      </c>
      <c r="G53" s="3">
        <v>384</v>
      </c>
      <c r="H53" s="3">
        <v>6</v>
      </c>
      <c r="I53" s="3">
        <v>16</v>
      </c>
      <c r="J53" s="3">
        <v>8</v>
      </c>
    </row>
    <row r="54" spans="1:10" x14ac:dyDescent="0.25">
      <c r="A54" s="3">
        <v>10</v>
      </c>
      <c r="B54" s="4" t="s">
        <v>207</v>
      </c>
      <c r="C54" s="3" t="s">
        <v>37</v>
      </c>
      <c r="D54" s="3" t="s">
        <v>47</v>
      </c>
      <c r="E54" s="3" t="s">
        <v>93</v>
      </c>
      <c r="F54" s="3" t="s">
        <v>19</v>
      </c>
      <c r="G54" s="3">
        <v>381</v>
      </c>
      <c r="H54" s="3">
        <v>3</v>
      </c>
      <c r="I54" s="3">
        <v>15</v>
      </c>
      <c r="J54" s="3">
        <v>7.94</v>
      </c>
    </row>
    <row r="55" spans="1:10" x14ac:dyDescent="0.25">
      <c r="A55" s="3">
        <v>11</v>
      </c>
      <c r="B55" s="4" t="s">
        <v>206</v>
      </c>
      <c r="C55" s="3" t="s">
        <v>115</v>
      </c>
      <c r="D55" s="3" t="s">
        <v>47</v>
      </c>
      <c r="E55" s="3" t="s">
        <v>93</v>
      </c>
      <c r="F55" s="3" t="s">
        <v>19</v>
      </c>
      <c r="G55" s="3">
        <v>373</v>
      </c>
      <c r="H55" s="3">
        <v>5</v>
      </c>
      <c r="I55" s="3">
        <v>12</v>
      </c>
      <c r="J55" s="3">
        <v>7.77</v>
      </c>
    </row>
    <row r="56" spans="1:10" x14ac:dyDescent="0.25">
      <c r="A56" s="3">
        <v>1</v>
      </c>
      <c r="B56" s="4" t="s">
        <v>208</v>
      </c>
      <c r="C56" s="3" t="s">
        <v>115</v>
      </c>
      <c r="D56" s="3" t="s">
        <v>47</v>
      </c>
      <c r="E56" s="3" t="s">
        <v>183</v>
      </c>
      <c r="F56" s="3" t="s">
        <v>19</v>
      </c>
      <c r="G56" s="3">
        <v>476</v>
      </c>
      <c r="H56" s="3">
        <v>22</v>
      </c>
      <c r="I56" s="3">
        <v>21</v>
      </c>
      <c r="J56" s="3">
        <v>9.92</v>
      </c>
    </row>
    <row r="57" spans="1:10" x14ac:dyDescent="0.25">
      <c r="A57" s="3">
        <v>2</v>
      </c>
      <c r="B57" s="4" t="s">
        <v>361</v>
      </c>
      <c r="C57" s="3" t="s">
        <v>342</v>
      </c>
      <c r="D57" s="3" t="s">
        <v>47</v>
      </c>
      <c r="E57" s="3" t="s">
        <v>183</v>
      </c>
      <c r="F57" s="3" t="s">
        <v>19</v>
      </c>
      <c r="G57" s="3">
        <v>469</v>
      </c>
      <c r="H57" s="3">
        <v>14</v>
      </c>
      <c r="I57" s="3">
        <v>18</v>
      </c>
      <c r="J57" s="3">
        <v>9.77</v>
      </c>
    </row>
    <row r="58" spans="1:10" x14ac:dyDescent="0.25">
      <c r="A58" s="3">
        <v>3</v>
      </c>
      <c r="B58" s="4" t="s">
        <v>209</v>
      </c>
      <c r="C58" s="3" t="s">
        <v>38</v>
      </c>
      <c r="D58" s="3" t="s">
        <v>47</v>
      </c>
      <c r="E58" s="3" t="s">
        <v>183</v>
      </c>
      <c r="F58" s="3" t="s">
        <v>19</v>
      </c>
      <c r="G58" s="3">
        <v>431</v>
      </c>
      <c r="H58" s="3">
        <v>10</v>
      </c>
      <c r="I58" s="3">
        <v>16</v>
      </c>
      <c r="J58" s="3">
        <v>8.98</v>
      </c>
    </row>
    <row r="59" spans="1:10" x14ac:dyDescent="0.25">
      <c r="A59" s="3">
        <v>1</v>
      </c>
      <c r="B59" s="4" t="s">
        <v>211</v>
      </c>
      <c r="C59" s="3" t="s">
        <v>64</v>
      </c>
      <c r="D59" s="3" t="s">
        <v>65</v>
      </c>
      <c r="E59" s="3" t="s">
        <v>74</v>
      </c>
      <c r="F59" s="3" t="s">
        <v>19</v>
      </c>
      <c r="G59" s="3">
        <v>300</v>
      </c>
      <c r="H59" s="3">
        <v>3</v>
      </c>
      <c r="I59" s="3">
        <v>4</v>
      </c>
      <c r="J59" s="3">
        <v>6.25</v>
      </c>
    </row>
    <row r="60" spans="1:10" x14ac:dyDescent="0.25">
      <c r="A60" s="3">
        <v>2</v>
      </c>
      <c r="B60" s="4" t="s">
        <v>210</v>
      </c>
      <c r="C60" s="3" t="s">
        <v>22</v>
      </c>
      <c r="D60" s="3" t="s">
        <v>65</v>
      </c>
      <c r="E60" s="3" t="s">
        <v>74</v>
      </c>
      <c r="F60" s="3" t="s">
        <v>19</v>
      </c>
      <c r="G60" s="3">
        <v>283</v>
      </c>
      <c r="H60" s="3">
        <v>1</v>
      </c>
      <c r="I60" s="3">
        <v>5</v>
      </c>
      <c r="J60" s="3">
        <v>5.9</v>
      </c>
    </row>
    <row r="61" spans="1:10" x14ac:dyDescent="0.25">
      <c r="A61" s="3">
        <v>3</v>
      </c>
      <c r="B61" s="4" t="s">
        <v>212</v>
      </c>
      <c r="C61" s="3" t="s">
        <v>30</v>
      </c>
      <c r="D61" s="3" t="s">
        <v>65</v>
      </c>
      <c r="E61" s="3" t="s">
        <v>74</v>
      </c>
      <c r="F61" s="3" t="s">
        <v>19</v>
      </c>
      <c r="G61" s="3">
        <v>247</v>
      </c>
      <c r="H61" s="3">
        <v>3</v>
      </c>
      <c r="I61" s="3">
        <v>1</v>
      </c>
      <c r="J61" s="3">
        <v>5.15</v>
      </c>
    </row>
    <row r="62" spans="1:10" x14ac:dyDescent="0.25">
      <c r="A62" s="3">
        <v>4</v>
      </c>
      <c r="B62" s="4" t="s">
        <v>213</v>
      </c>
      <c r="C62" s="3" t="s">
        <v>115</v>
      </c>
      <c r="D62" s="3" t="s">
        <v>65</v>
      </c>
      <c r="E62" s="3" t="s">
        <v>74</v>
      </c>
      <c r="F62" s="3" t="s">
        <v>19</v>
      </c>
      <c r="G62" s="3">
        <v>212</v>
      </c>
      <c r="H62" s="3">
        <v>1</v>
      </c>
      <c r="I62" s="3">
        <v>3</v>
      </c>
      <c r="J62" s="3">
        <v>4.42</v>
      </c>
    </row>
    <row r="63" spans="1:10" x14ac:dyDescent="0.25">
      <c r="A63" s="3">
        <v>5</v>
      </c>
      <c r="B63" s="3" t="s">
        <v>214</v>
      </c>
      <c r="C63" s="3" t="s">
        <v>107</v>
      </c>
      <c r="D63" s="3" t="s">
        <v>65</v>
      </c>
      <c r="E63" s="3" t="s">
        <v>74</v>
      </c>
      <c r="F63" s="3" t="s">
        <v>19</v>
      </c>
      <c r="G63" s="3">
        <v>135</v>
      </c>
      <c r="H63" s="3">
        <v>0</v>
      </c>
      <c r="I63" s="3">
        <v>2</v>
      </c>
      <c r="J63" s="3">
        <v>2.81</v>
      </c>
    </row>
    <row r="64" spans="1:10" x14ac:dyDescent="0.25">
      <c r="A64" s="3">
        <v>1</v>
      </c>
      <c r="B64" s="4" t="s">
        <v>362</v>
      </c>
      <c r="C64" s="3" t="s">
        <v>347</v>
      </c>
      <c r="D64" s="3" t="s">
        <v>65</v>
      </c>
      <c r="E64" s="3" t="s">
        <v>81</v>
      </c>
      <c r="F64" s="3" t="s">
        <v>19</v>
      </c>
      <c r="G64" s="3">
        <v>350</v>
      </c>
      <c r="H64" s="3">
        <v>3</v>
      </c>
      <c r="I64" s="3">
        <v>6</v>
      </c>
      <c r="J64" s="3">
        <v>7.29</v>
      </c>
    </row>
    <row r="65" spans="1:10" x14ac:dyDescent="0.25">
      <c r="A65" s="3">
        <v>2</v>
      </c>
      <c r="B65" s="4" t="s">
        <v>215</v>
      </c>
      <c r="C65" s="3" t="s">
        <v>56</v>
      </c>
      <c r="D65" s="3" t="s">
        <v>65</v>
      </c>
      <c r="E65" s="3" t="s">
        <v>81</v>
      </c>
      <c r="F65" s="3" t="s">
        <v>19</v>
      </c>
      <c r="G65" s="3">
        <v>336</v>
      </c>
      <c r="H65" s="3">
        <v>4</v>
      </c>
      <c r="I65" s="3">
        <v>10</v>
      </c>
      <c r="J65" s="3">
        <v>7</v>
      </c>
    </row>
    <row r="66" spans="1:10" x14ac:dyDescent="0.25">
      <c r="A66" s="3">
        <v>3</v>
      </c>
      <c r="B66" s="4" t="s">
        <v>217</v>
      </c>
      <c r="C66" s="3" t="s">
        <v>64</v>
      </c>
      <c r="D66" s="3" t="s">
        <v>65</v>
      </c>
      <c r="E66" s="3" t="s">
        <v>81</v>
      </c>
      <c r="F66" s="3" t="s">
        <v>19</v>
      </c>
      <c r="G66" s="3">
        <v>320</v>
      </c>
      <c r="H66" s="3">
        <v>4</v>
      </c>
      <c r="I66" s="3">
        <v>3</v>
      </c>
      <c r="J66" s="3">
        <v>6.67</v>
      </c>
    </row>
    <row r="67" spans="1:10" x14ac:dyDescent="0.25">
      <c r="A67" s="3">
        <v>4</v>
      </c>
      <c r="B67" s="4" t="s">
        <v>216</v>
      </c>
      <c r="C67" s="3" t="s">
        <v>38</v>
      </c>
      <c r="D67" s="3" t="s">
        <v>65</v>
      </c>
      <c r="E67" s="3" t="s">
        <v>81</v>
      </c>
      <c r="F67" s="3" t="s">
        <v>19</v>
      </c>
      <c r="G67" s="3">
        <v>303</v>
      </c>
      <c r="H67" s="3">
        <v>2</v>
      </c>
      <c r="I67" s="3">
        <v>6</v>
      </c>
      <c r="J67" s="3">
        <v>6.31</v>
      </c>
    </row>
    <row r="68" spans="1:10" x14ac:dyDescent="0.25">
      <c r="A68" s="3">
        <v>5</v>
      </c>
      <c r="B68" s="4" t="s">
        <v>219</v>
      </c>
      <c r="C68" s="3" t="s">
        <v>64</v>
      </c>
      <c r="D68" s="3" t="s">
        <v>65</v>
      </c>
      <c r="E68" s="3" t="s">
        <v>81</v>
      </c>
      <c r="F68" s="3" t="s">
        <v>19</v>
      </c>
      <c r="G68" s="3">
        <v>278</v>
      </c>
      <c r="H68" s="3">
        <v>2</v>
      </c>
      <c r="I68" s="3">
        <v>4</v>
      </c>
      <c r="J68" s="3">
        <v>5.79</v>
      </c>
    </row>
    <row r="69" spans="1:10" x14ac:dyDescent="0.25">
      <c r="A69" s="3">
        <v>6</v>
      </c>
      <c r="B69" s="4" t="s">
        <v>218</v>
      </c>
      <c r="C69" s="3" t="s">
        <v>56</v>
      </c>
      <c r="D69" s="3" t="s">
        <v>65</v>
      </c>
      <c r="E69" s="3" t="s">
        <v>81</v>
      </c>
      <c r="F69" s="3" t="s">
        <v>19</v>
      </c>
      <c r="G69" s="3">
        <v>262</v>
      </c>
      <c r="H69" s="3">
        <v>3</v>
      </c>
      <c r="I69" s="3">
        <v>2</v>
      </c>
      <c r="J69" s="3">
        <v>5.46</v>
      </c>
    </row>
    <row r="70" spans="1:10" x14ac:dyDescent="0.25">
      <c r="A70" s="3">
        <v>7</v>
      </c>
      <c r="B70" s="4" t="s">
        <v>220</v>
      </c>
      <c r="C70" s="3" t="s">
        <v>43</v>
      </c>
      <c r="D70" s="3" t="s">
        <v>65</v>
      </c>
      <c r="E70" s="3" t="s">
        <v>81</v>
      </c>
      <c r="F70" s="3" t="s">
        <v>19</v>
      </c>
      <c r="G70" s="3">
        <v>204</v>
      </c>
      <c r="H70" s="3">
        <v>0</v>
      </c>
      <c r="I70" s="3">
        <v>1</v>
      </c>
      <c r="J70" s="3">
        <v>4.25</v>
      </c>
    </row>
    <row r="71" spans="1:10" x14ac:dyDescent="0.25">
      <c r="A71" s="3">
        <v>8</v>
      </c>
      <c r="B71" s="4" t="s">
        <v>363</v>
      </c>
      <c r="C71" s="3" t="s">
        <v>63</v>
      </c>
      <c r="D71" s="3" t="s">
        <v>65</v>
      </c>
      <c r="E71" s="3" t="s">
        <v>81</v>
      </c>
      <c r="F71" s="3" t="s">
        <v>19</v>
      </c>
      <c r="G71" s="3">
        <v>170</v>
      </c>
      <c r="H71" s="3">
        <v>1</v>
      </c>
      <c r="I71" s="3">
        <v>0</v>
      </c>
      <c r="J71" s="3">
        <v>3.54</v>
      </c>
    </row>
    <row r="72" spans="1:10" x14ac:dyDescent="0.25">
      <c r="A72" s="3">
        <v>1</v>
      </c>
      <c r="B72" s="4" t="s">
        <v>364</v>
      </c>
      <c r="C72" s="3" t="s">
        <v>62</v>
      </c>
      <c r="D72" s="3" t="s">
        <v>65</v>
      </c>
      <c r="E72" s="3" t="s">
        <v>88</v>
      </c>
      <c r="F72" s="3" t="s">
        <v>19</v>
      </c>
      <c r="G72" s="3">
        <v>197</v>
      </c>
      <c r="H72" s="3">
        <v>4</v>
      </c>
      <c r="I72" s="3">
        <v>1</v>
      </c>
      <c r="J72" s="3">
        <v>4.0999999999999996</v>
      </c>
    </row>
    <row r="73" spans="1:10" x14ac:dyDescent="0.25">
      <c r="A73" s="3">
        <v>1</v>
      </c>
      <c r="B73" s="4" t="s">
        <v>222</v>
      </c>
      <c r="C73" s="3" t="s">
        <v>63</v>
      </c>
      <c r="D73" s="3" t="s">
        <v>65</v>
      </c>
      <c r="E73" s="3" t="s">
        <v>93</v>
      </c>
      <c r="F73" s="3" t="s">
        <v>19</v>
      </c>
      <c r="G73" s="3">
        <v>274</v>
      </c>
      <c r="H73" s="3">
        <v>4</v>
      </c>
      <c r="I73" s="3">
        <v>5</v>
      </c>
      <c r="J73" s="3">
        <v>5.71</v>
      </c>
    </row>
    <row r="74" spans="1:10" x14ac:dyDescent="0.25">
      <c r="A74" s="3">
        <v>2</v>
      </c>
      <c r="B74" s="4" t="s">
        <v>221</v>
      </c>
      <c r="C74" s="3" t="s">
        <v>37</v>
      </c>
      <c r="D74" s="3" t="s">
        <v>65</v>
      </c>
      <c r="E74" s="3" t="s">
        <v>93</v>
      </c>
      <c r="F74" s="3" t="s">
        <v>19</v>
      </c>
      <c r="G74" s="3">
        <v>270</v>
      </c>
      <c r="H74" s="3">
        <v>1</v>
      </c>
      <c r="I74" s="3">
        <v>8</v>
      </c>
      <c r="J74" s="3">
        <v>5.62</v>
      </c>
    </row>
    <row r="75" spans="1:10" x14ac:dyDescent="0.25">
      <c r="A75" s="3">
        <v>3</v>
      </c>
      <c r="B75" s="4" t="s">
        <v>223</v>
      </c>
      <c r="C75" s="3" t="s">
        <v>110</v>
      </c>
      <c r="D75" s="3" t="s">
        <v>65</v>
      </c>
      <c r="E75" s="3" t="s">
        <v>93</v>
      </c>
      <c r="F75" s="3" t="s">
        <v>19</v>
      </c>
      <c r="G75" s="3">
        <v>222</v>
      </c>
      <c r="H75" s="3">
        <v>0</v>
      </c>
      <c r="I75" s="3">
        <v>1</v>
      </c>
      <c r="J75" s="3">
        <v>4.62</v>
      </c>
    </row>
    <row r="76" spans="1:10" x14ac:dyDescent="0.25">
      <c r="A76" s="3">
        <v>4</v>
      </c>
      <c r="B76" s="3" t="s">
        <v>224</v>
      </c>
      <c r="C76" s="3" t="s">
        <v>23</v>
      </c>
      <c r="D76" s="3" t="s">
        <v>65</v>
      </c>
      <c r="E76" s="3" t="s">
        <v>93</v>
      </c>
      <c r="F76" s="3" t="s">
        <v>19</v>
      </c>
      <c r="G76" s="3">
        <v>100</v>
      </c>
      <c r="H76" s="3">
        <v>1</v>
      </c>
      <c r="I76" s="3">
        <v>0</v>
      </c>
      <c r="J76" s="3">
        <v>2.08</v>
      </c>
    </row>
    <row r="77" spans="1:10" x14ac:dyDescent="0.25">
      <c r="A77" s="3">
        <v>1</v>
      </c>
      <c r="B77" s="4" t="s">
        <v>225</v>
      </c>
      <c r="C77" s="3" t="s">
        <v>33</v>
      </c>
      <c r="D77" s="3" t="s">
        <v>65</v>
      </c>
      <c r="E77" s="3" t="s">
        <v>183</v>
      </c>
      <c r="F77" s="3" t="s">
        <v>19</v>
      </c>
      <c r="G77" s="3">
        <v>382</v>
      </c>
      <c r="H77" s="3">
        <v>5</v>
      </c>
      <c r="I77" s="3">
        <v>14</v>
      </c>
      <c r="J77" s="3">
        <v>7.96</v>
      </c>
    </row>
    <row r="78" spans="1:10" x14ac:dyDescent="0.25">
      <c r="A78" s="3">
        <v>1</v>
      </c>
      <c r="B78" s="4" t="s">
        <v>230</v>
      </c>
      <c r="C78" s="3" t="s">
        <v>38</v>
      </c>
      <c r="D78" s="3" t="s">
        <v>69</v>
      </c>
      <c r="E78" s="3" t="s">
        <v>74</v>
      </c>
      <c r="F78" s="3" t="s">
        <v>19</v>
      </c>
      <c r="G78" s="3">
        <v>443</v>
      </c>
      <c r="H78" s="3">
        <v>14</v>
      </c>
      <c r="I78" s="3">
        <v>20</v>
      </c>
      <c r="J78" s="3">
        <v>9.23</v>
      </c>
    </row>
    <row r="79" spans="1:10" x14ac:dyDescent="0.25">
      <c r="A79" s="3">
        <v>2</v>
      </c>
      <c r="B79" s="4" t="s">
        <v>226</v>
      </c>
      <c r="C79" s="3" t="s">
        <v>70</v>
      </c>
      <c r="D79" s="3" t="s">
        <v>69</v>
      </c>
      <c r="E79" s="3" t="s">
        <v>74</v>
      </c>
      <c r="F79" s="3" t="s">
        <v>19</v>
      </c>
      <c r="G79" s="3">
        <v>433</v>
      </c>
      <c r="H79" s="3">
        <v>12</v>
      </c>
      <c r="I79" s="3">
        <v>14</v>
      </c>
      <c r="J79" s="3">
        <v>9.02</v>
      </c>
    </row>
    <row r="80" spans="1:10" x14ac:dyDescent="0.25">
      <c r="A80" s="3">
        <v>3</v>
      </c>
      <c r="B80" s="4" t="s">
        <v>365</v>
      </c>
      <c r="C80" s="3" t="s">
        <v>38</v>
      </c>
      <c r="D80" s="3" t="s">
        <v>69</v>
      </c>
      <c r="E80" s="3" t="s">
        <v>74</v>
      </c>
      <c r="F80" s="3" t="s">
        <v>19</v>
      </c>
      <c r="G80" s="3">
        <v>430</v>
      </c>
      <c r="H80" s="3">
        <v>11</v>
      </c>
      <c r="I80" s="3">
        <v>19</v>
      </c>
      <c r="J80" s="3">
        <v>8.9600000000000009</v>
      </c>
    </row>
    <row r="81" spans="1:10" x14ac:dyDescent="0.25">
      <c r="A81" s="3">
        <v>4</v>
      </c>
      <c r="B81" s="4" t="s">
        <v>227</v>
      </c>
      <c r="C81" s="3" t="s">
        <v>228</v>
      </c>
      <c r="D81" s="3" t="s">
        <v>69</v>
      </c>
      <c r="E81" s="3" t="s">
        <v>74</v>
      </c>
      <c r="F81" s="3" t="s">
        <v>19</v>
      </c>
      <c r="G81" s="3">
        <v>427</v>
      </c>
      <c r="H81" s="3">
        <v>13</v>
      </c>
      <c r="I81" s="3">
        <v>16</v>
      </c>
      <c r="J81" s="3">
        <v>8.9</v>
      </c>
    </row>
    <row r="82" spans="1:10" x14ac:dyDescent="0.25">
      <c r="A82" s="3">
        <v>5</v>
      </c>
      <c r="B82" s="4" t="s">
        <v>229</v>
      </c>
      <c r="C82" s="3" t="s">
        <v>31</v>
      </c>
      <c r="D82" s="3" t="s">
        <v>69</v>
      </c>
      <c r="E82" s="3" t="s">
        <v>74</v>
      </c>
      <c r="F82" s="3" t="s">
        <v>19</v>
      </c>
      <c r="G82" s="3">
        <v>422</v>
      </c>
      <c r="H82" s="3">
        <v>8</v>
      </c>
      <c r="I82" s="3">
        <v>16</v>
      </c>
      <c r="J82" s="3">
        <v>8.7899999999999991</v>
      </c>
    </row>
    <row r="83" spans="1:10" x14ac:dyDescent="0.25">
      <c r="A83" s="3">
        <v>6</v>
      </c>
      <c r="B83" s="4" t="s">
        <v>231</v>
      </c>
      <c r="C83" s="3" t="s">
        <v>38</v>
      </c>
      <c r="D83" s="3" t="s">
        <v>69</v>
      </c>
      <c r="E83" s="3" t="s">
        <v>74</v>
      </c>
      <c r="F83" s="3" t="s">
        <v>19</v>
      </c>
      <c r="G83" s="3">
        <v>395</v>
      </c>
      <c r="H83" s="3">
        <v>7</v>
      </c>
      <c r="I83" s="3">
        <v>15</v>
      </c>
      <c r="J83" s="3">
        <v>8.23</v>
      </c>
    </row>
    <row r="84" spans="1:10" x14ac:dyDescent="0.25">
      <c r="A84" s="3">
        <v>7</v>
      </c>
      <c r="B84" s="4" t="s">
        <v>232</v>
      </c>
      <c r="C84" s="3" t="s">
        <v>64</v>
      </c>
      <c r="D84" s="3" t="s">
        <v>69</v>
      </c>
      <c r="E84" s="3" t="s">
        <v>74</v>
      </c>
      <c r="F84" s="3" t="s">
        <v>19</v>
      </c>
      <c r="G84" s="3">
        <v>273</v>
      </c>
      <c r="H84" s="3">
        <v>3</v>
      </c>
      <c r="I84" s="3">
        <v>7</v>
      </c>
      <c r="J84" s="3">
        <v>5.69</v>
      </c>
    </row>
    <row r="85" spans="1:10" x14ac:dyDescent="0.25">
      <c r="A85" s="3">
        <v>1</v>
      </c>
      <c r="B85" s="4" t="s">
        <v>366</v>
      </c>
      <c r="C85" s="3" t="s">
        <v>36</v>
      </c>
      <c r="D85" s="3" t="s">
        <v>69</v>
      </c>
      <c r="E85" s="3" t="s">
        <v>81</v>
      </c>
      <c r="F85" s="3" t="s">
        <v>19</v>
      </c>
      <c r="G85" s="3">
        <v>460</v>
      </c>
      <c r="H85" s="3">
        <v>19</v>
      </c>
      <c r="I85" s="3">
        <v>14</v>
      </c>
      <c r="J85" s="3">
        <v>9.58</v>
      </c>
    </row>
    <row r="86" spans="1:10" x14ac:dyDescent="0.25">
      <c r="A86" s="3">
        <v>2</v>
      </c>
      <c r="B86" s="4" t="s">
        <v>235</v>
      </c>
      <c r="C86" s="3" t="s">
        <v>59</v>
      </c>
      <c r="D86" s="3" t="s">
        <v>69</v>
      </c>
      <c r="E86" s="3" t="s">
        <v>81</v>
      </c>
      <c r="F86" s="3" t="s">
        <v>19</v>
      </c>
      <c r="G86" s="3">
        <v>454</v>
      </c>
      <c r="H86" s="3">
        <v>14</v>
      </c>
      <c r="I86" s="3">
        <v>14</v>
      </c>
      <c r="J86" s="3">
        <v>9.4600000000000009</v>
      </c>
    </row>
    <row r="87" spans="1:10" x14ac:dyDescent="0.25">
      <c r="A87" s="3">
        <v>3</v>
      </c>
      <c r="B87" s="4" t="s">
        <v>233</v>
      </c>
      <c r="C87" s="3" t="s">
        <v>59</v>
      </c>
      <c r="D87" s="3" t="s">
        <v>69</v>
      </c>
      <c r="E87" s="3" t="s">
        <v>81</v>
      </c>
      <c r="F87" s="3" t="s">
        <v>19</v>
      </c>
      <c r="G87" s="3">
        <v>451</v>
      </c>
      <c r="H87" s="3">
        <v>18</v>
      </c>
      <c r="I87" s="3">
        <v>11</v>
      </c>
      <c r="J87" s="3">
        <v>9.4</v>
      </c>
    </row>
    <row r="88" spans="1:10" x14ac:dyDescent="0.25">
      <c r="A88" s="3">
        <v>4</v>
      </c>
      <c r="B88" s="4" t="s">
        <v>234</v>
      </c>
      <c r="C88" s="3" t="s">
        <v>59</v>
      </c>
      <c r="D88" s="3" t="s">
        <v>69</v>
      </c>
      <c r="E88" s="3" t="s">
        <v>81</v>
      </c>
      <c r="F88" s="3" t="s">
        <v>19</v>
      </c>
      <c r="G88" s="3">
        <v>449</v>
      </c>
      <c r="H88" s="3">
        <v>11</v>
      </c>
      <c r="I88" s="3">
        <v>19</v>
      </c>
      <c r="J88" s="3">
        <v>9.35</v>
      </c>
    </row>
    <row r="89" spans="1:10" x14ac:dyDescent="0.25">
      <c r="A89" s="3">
        <v>5</v>
      </c>
      <c r="B89" s="4" t="s">
        <v>236</v>
      </c>
      <c r="C89" s="3" t="s">
        <v>36</v>
      </c>
      <c r="D89" s="3" t="s">
        <v>69</v>
      </c>
      <c r="E89" s="3" t="s">
        <v>81</v>
      </c>
      <c r="F89" s="3" t="s">
        <v>19</v>
      </c>
      <c r="G89" s="3">
        <v>419</v>
      </c>
      <c r="H89" s="3">
        <v>15</v>
      </c>
      <c r="I89" s="3">
        <v>12</v>
      </c>
      <c r="J89" s="3">
        <v>8.73</v>
      </c>
    </row>
    <row r="90" spans="1:10" x14ac:dyDescent="0.25">
      <c r="A90" s="3">
        <v>6</v>
      </c>
      <c r="B90" s="4" t="s">
        <v>237</v>
      </c>
      <c r="C90" s="3" t="s">
        <v>64</v>
      </c>
      <c r="D90" s="3" t="s">
        <v>69</v>
      </c>
      <c r="E90" s="3" t="s">
        <v>81</v>
      </c>
      <c r="F90" s="3" t="s">
        <v>19</v>
      </c>
      <c r="G90" s="3">
        <v>340</v>
      </c>
      <c r="H90" s="3">
        <v>9</v>
      </c>
      <c r="I90" s="3">
        <v>9</v>
      </c>
      <c r="J90" s="3">
        <v>7.08</v>
      </c>
    </row>
    <row r="91" spans="1:10" x14ac:dyDescent="0.25">
      <c r="A91" s="3">
        <v>7</v>
      </c>
      <c r="B91" s="4" t="s">
        <v>238</v>
      </c>
      <c r="C91" s="3" t="s">
        <v>56</v>
      </c>
      <c r="D91" s="3" t="s">
        <v>69</v>
      </c>
      <c r="E91" s="3" t="s">
        <v>81</v>
      </c>
      <c r="F91" s="3" t="s">
        <v>19</v>
      </c>
      <c r="G91" s="3">
        <v>332</v>
      </c>
      <c r="H91" s="3">
        <v>5</v>
      </c>
      <c r="I91" s="3">
        <v>11</v>
      </c>
      <c r="J91" s="3">
        <v>6.92</v>
      </c>
    </row>
    <row r="92" spans="1:10" x14ac:dyDescent="0.25">
      <c r="A92" s="3">
        <v>1</v>
      </c>
      <c r="B92" s="4" t="s">
        <v>367</v>
      </c>
      <c r="C92" s="3" t="s">
        <v>42</v>
      </c>
      <c r="D92" s="3" t="s">
        <v>69</v>
      </c>
      <c r="E92" s="3" t="s">
        <v>88</v>
      </c>
      <c r="F92" s="3" t="s">
        <v>19</v>
      </c>
      <c r="G92" s="3">
        <v>422</v>
      </c>
      <c r="H92" s="3">
        <v>16</v>
      </c>
      <c r="I92" s="3">
        <v>11</v>
      </c>
      <c r="J92" s="3">
        <v>8.7899999999999991</v>
      </c>
    </row>
    <row r="93" spans="1:10" x14ac:dyDescent="0.25">
      <c r="A93" s="3">
        <v>2</v>
      </c>
      <c r="B93" s="4" t="s">
        <v>239</v>
      </c>
      <c r="C93" s="3" t="s">
        <v>23</v>
      </c>
      <c r="D93" s="3" t="s">
        <v>69</v>
      </c>
      <c r="E93" s="3" t="s">
        <v>88</v>
      </c>
      <c r="F93" s="3" t="s">
        <v>19</v>
      </c>
      <c r="G93" s="3">
        <v>402</v>
      </c>
      <c r="H93" s="3">
        <v>6</v>
      </c>
      <c r="I93" s="3">
        <v>19</v>
      </c>
      <c r="J93" s="3">
        <v>8.3800000000000008</v>
      </c>
    </row>
    <row r="94" spans="1:10" x14ac:dyDescent="0.25">
      <c r="A94" s="3">
        <v>3</v>
      </c>
      <c r="B94" s="4" t="s">
        <v>368</v>
      </c>
      <c r="C94" s="3" t="s">
        <v>107</v>
      </c>
      <c r="D94" s="3" t="s">
        <v>69</v>
      </c>
      <c r="E94" s="3" t="s">
        <v>88</v>
      </c>
      <c r="F94" s="3" t="s">
        <v>19</v>
      </c>
      <c r="G94" s="3">
        <v>374</v>
      </c>
      <c r="H94" s="3">
        <v>3</v>
      </c>
      <c r="I94" s="3">
        <v>12</v>
      </c>
      <c r="J94" s="3">
        <v>7.79</v>
      </c>
    </row>
    <row r="95" spans="1:10" x14ac:dyDescent="0.25">
      <c r="A95" s="3">
        <v>4</v>
      </c>
      <c r="B95" s="4" t="s">
        <v>240</v>
      </c>
      <c r="C95" s="3" t="s">
        <v>64</v>
      </c>
      <c r="D95" s="3" t="s">
        <v>69</v>
      </c>
      <c r="E95" s="3" t="s">
        <v>88</v>
      </c>
      <c r="F95" s="3" t="s">
        <v>19</v>
      </c>
      <c r="G95" s="3">
        <v>357</v>
      </c>
      <c r="H95" s="3">
        <v>8</v>
      </c>
      <c r="I95" s="3">
        <v>9</v>
      </c>
      <c r="J95" s="3">
        <v>7.44</v>
      </c>
    </row>
    <row r="96" spans="1:10" x14ac:dyDescent="0.25">
      <c r="A96" s="3">
        <v>5</v>
      </c>
      <c r="B96" s="4" t="s">
        <v>241</v>
      </c>
      <c r="C96" s="3" t="s">
        <v>64</v>
      </c>
      <c r="D96" s="3" t="s">
        <v>69</v>
      </c>
      <c r="E96" s="3" t="s">
        <v>88</v>
      </c>
      <c r="F96" s="3" t="s">
        <v>19</v>
      </c>
      <c r="G96" s="3">
        <v>311</v>
      </c>
      <c r="H96" s="3">
        <v>3</v>
      </c>
      <c r="I96" s="3">
        <v>9</v>
      </c>
      <c r="J96" s="3">
        <v>6.48</v>
      </c>
    </row>
    <row r="97" spans="1:10" x14ac:dyDescent="0.25">
      <c r="A97" s="3">
        <v>1</v>
      </c>
      <c r="B97" s="4" t="s">
        <v>242</v>
      </c>
      <c r="C97" s="3" t="s">
        <v>37</v>
      </c>
      <c r="D97" s="3" t="s">
        <v>69</v>
      </c>
      <c r="E97" s="3" t="s">
        <v>93</v>
      </c>
      <c r="F97" s="3" t="s">
        <v>19</v>
      </c>
      <c r="G97" s="3">
        <v>417</v>
      </c>
      <c r="H97" s="3">
        <v>12</v>
      </c>
      <c r="I97" s="3">
        <v>10</v>
      </c>
      <c r="J97" s="3">
        <v>8.69</v>
      </c>
    </row>
    <row r="98" spans="1:10" x14ac:dyDescent="0.25">
      <c r="A98" s="3">
        <v>2</v>
      </c>
      <c r="B98" s="4" t="s">
        <v>243</v>
      </c>
      <c r="C98" s="3" t="s">
        <v>59</v>
      </c>
      <c r="D98" s="3" t="s">
        <v>69</v>
      </c>
      <c r="E98" s="3" t="s">
        <v>93</v>
      </c>
      <c r="F98" s="3" t="s">
        <v>19</v>
      </c>
      <c r="G98" s="3">
        <v>410</v>
      </c>
      <c r="H98" s="3">
        <v>10</v>
      </c>
      <c r="I98" s="3">
        <v>10</v>
      </c>
      <c r="J98" s="3">
        <v>8.5399999999999991</v>
      </c>
    </row>
    <row r="99" spans="1:10" x14ac:dyDescent="0.25">
      <c r="A99" s="3">
        <v>3</v>
      </c>
      <c r="B99" s="4" t="s">
        <v>244</v>
      </c>
      <c r="C99" s="3" t="s">
        <v>25</v>
      </c>
      <c r="D99" s="3" t="s">
        <v>69</v>
      </c>
      <c r="E99" s="3" t="s">
        <v>93</v>
      </c>
      <c r="F99" s="3" t="s">
        <v>19</v>
      </c>
      <c r="G99" s="3">
        <v>405</v>
      </c>
      <c r="H99" s="3">
        <v>12</v>
      </c>
      <c r="I99" s="3">
        <v>10</v>
      </c>
      <c r="J99" s="3">
        <v>8.44</v>
      </c>
    </row>
    <row r="100" spans="1:10" x14ac:dyDescent="0.25">
      <c r="A100" s="3">
        <v>4</v>
      </c>
      <c r="B100" s="4" t="s">
        <v>369</v>
      </c>
      <c r="C100" s="3" t="s">
        <v>34</v>
      </c>
      <c r="D100" s="3" t="s">
        <v>69</v>
      </c>
      <c r="E100" s="3" t="s">
        <v>93</v>
      </c>
      <c r="F100" s="3" t="s">
        <v>19</v>
      </c>
      <c r="G100" s="3">
        <v>380</v>
      </c>
      <c r="H100" s="3">
        <v>6</v>
      </c>
      <c r="I100" s="3">
        <v>17</v>
      </c>
      <c r="J100" s="3">
        <v>7.92</v>
      </c>
    </row>
    <row r="101" spans="1:10" x14ac:dyDescent="0.25">
      <c r="A101" s="3">
        <v>5</v>
      </c>
      <c r="B101" s="4" t="s">
        <v>245</v>
      </c>
      <c r="C101" s="3" t="s">
        <v>52</v>
      </c>
      <c r="D101" s="3" t="s">
        <v>69</v>
      </c>
      <c r="E101" s="3" t="s">
        <v>93</v>
      </c>
      <c r="F101" s="3" t="s">
        <v>19</v>
      </c>
      <c r="G101" s="3">
        <v>373</v>
      </c>
      <c r="H101" s="3">
        <v>4</v>
      </c>
      <c r="I101" s="3">
        <v>13</v>
      </c>
      <c r="J101" s="3">
        <v>7.77</v>
      </c>
    </row>
    <row r="102" spans="1:10" x14ac:dyDescent="0.25">
      <c r="A102" s="3">
        <v>6</v>
      </c>
      <c r="B102" s="4" t="s">
        <v>370</v>
      </c>
      <c r="C102" s="3" t="s">
        <v>152</v>
      </c>
      <c r="D102" s="3" t="s">
        <v>69</v>
      </c>
      <c r="E102" s="3" t="s">
        <v>93</v>
      </c>
      <c r="F102" s="3" t="s">
        <v>19</v>
      </c>
      <c r="G102" s="3">
        <v>363</v>
      </c>
      <c r="H102" s="3">
        <v>6</v>
      </c>
      <c r="I102" s="3">
        <v>12</v>
      </c>
      <c r="J102" s="3">
        <v>7.56</v>
      </c>
    </row>
    <row r="103" spans="1:10" x14ac:dyDescent="0.25">
      <c r="A103" s="3">
        <v>1</v>
      </c>
      <c r="B103" s="4" t="s">
        <v>246</v>
      </c>
      <c r="C103" s="3" t="s">
        <v>115</v>
      </c>
      <c r="D103" s="3" t="s">
        <v>69</v>
      </c>
      <c r="E103" s="3" t="s">
        <v>179</v>
      </c>
      <c r="F103" s="3" t="s">
        <v>19</v>
      </c>
      <c r="G103" s="3">
        <v>375</v>
      </c>
      <c r="H103" s="3">
        <v>4</v>
      </c>
      <c r="I103" s="3">
        <v>9</v>
      </c>
      <c r="J103" s="3">
        <v>7.81</v>
      </c>
    </row>
    <row r="104" spans="1:10" x14ac:dyDescent="0.25">
      <c r="A104" s="3">
        <v>1</v>
      </c>
      <c r="B104" s="4" t="s">
        <v>247</v>
      </c>
      <c r="C104" s="3" t="s">
        <v>64</v>
      </c>
      <c r="D104" s="3" t="s">
        <v>69</v>
      </c>
      <c r="E104" s="3" t="s">
        <v>183</v>
      </c>
      <c r="F104" s="3" t="s">
        <v>19</v>
      </c>
      <c r="G104" s="3">
        <v>419</v>
      </c>
      <c r="H104" s="3">
        <v>7</v>
      </c>
      <c r="I104" s="3">
        <v>12</v>
      </c>
      <c r="J104" s="3">
        <v>8.73</v>
      </c>
    </row>
  </sheetData>
  <hyperlinks>
    <hyperlink ref="B3" r:id="rId1" display="https://resultat.bagskytte.se/Archer/Details/3987375" xr:uid="{00000000-0004-0000-0200-000000000000}"/>
    <hyperlink ref="B4" r:id="rId2" display="https://resultat.bagskytte.se/Archer/Details/1584369" xr:uid="{00000000-0004-0000-0200-000001000000}"/>
    <hyperlink ref="B5" r:id="rId3" display="https://resultat.bagskytte.se/Archer/Details/1872930" xr:uid="{00000000-0004-0000-0200-000002000000}"/>
    <hyperlink ref="B6" r:id="rId4" display="https://resultat.bagskytte.se/Archer/Details/2800624" xr:uid="{00000000-0004-0000-0200-000003000000}"/>
    <hyperlink ref="B7" r:id="rId5" display="https://resultat.bagskytte.se/Archer/Details/2963028" xr:uid="{00000000-0004-0000-0200-000004000000}"/>
    <hyperlink ref="B8" r:id="rId6" display="https://resultat.bagskytte.se/Archer/Details/805434" xr:uid="{00000000-0004-0000-0200-000005000000}"/>
    <hyperlink ref="B9" r:id="rId7" display="https://resultat.bagskytte.se/Archer/Details/1387961" xr:uid="{00000000-0004-0000-0200-000006000000}"/>
    <hyperlink ref="B10" r:id="rId8" display="https://resultat.bagskytte.se/Archer/Details/1652326" xr:uid="{00000000-0004-0000-0200-000007000000}"/>
    <hyperlink ref="B11" r:id="rId9" display="https://resultat.bagskytte.se/Archer/Details/1872627" xr:uid="{00000000-0004-0000-0200-000008000000}"/>
    <hyperlink ref="B12" r:id="rId10" display="https://resultat.bagskytte.se/Archer/Details/1982876" xr:uid="{00000000-0004-0000-0200-000009000000}"/>
    <hyperlink ref="B13" r:id="rId11" display="https://resultat.bagskytte.se/Archer/Details/1386487" xr:uid="{00000000-0004-0000-0200-00000A000000}"/>
    <hyperlink ref="B14" r:id="rId12" display="https://resultat.bagskytte.se/Archer/Details/2168790" xr:uid="{00000000-0004-0000-0200-00000B000000}"/>
    <hyperlink ref="B15" r:id="rId13" display="https://resultat.bagskytte.se/Archer/Details/1822024" xr:uid="{00000000-0004-0000-0200-00000C000000}"/>
    <hyperlink ref="B16" r:id="rId14" display="https://resultat.bagskytte.se/Archer/Details/2055691" xr:uid="{00000000-0004-0000-0200-00000D000000}"/>
    <hyperlink ref="B17" r:id="rId15" display="https://resultat.bagskytte.se/Archer/Details/1067829" xr:uid="{00000000-0004-0000-0200-00000E000000}"/>
    <hyperlink ref="B18" r:id="rId16" display="https://resultat.bagskytte.se/Archer/Details/2922487" xr:uid="{00000000-0004-0000-0200-00000F000000}"/>
    <hyperlink ref="B19" r:id="rId17" display="https://resultat.bagskytte.se/Archer/Details/290794" xr:uid="{00000000-0004-0000-0200-000010000000}"/>
    <hyperlink ref="B20" r:id="rId18" display="https://resultat.bagskytte.se/Archer/Details/722518" xr:uid="{00000000-0004-0000-0200-000011000000}"/>
    <hyperlink ref="B21" r:id="rId19" display="https://resultat.bagskytte.se/Archer/Details/785974" xr:uid="{00000000-0004-0000-0200-000012000000}"/>
    <hyperlink ref="B22" r:id="rId20" display="https://resultat.bagskytte.se/Archer/Details/1609531" xr:uid="{00000000-0004-0000-0200-000013000000}"/>
    <hyperlink ref="B23" r:id="rId21" display="https://resultat.bagskytte.se/Archer/Details/4060946" xr:uid="{00000000-0004-0000-0200-000014000000}"/>
    <hyperlink ref="B24" r:id="rId22" display="https://resultat.bagskytte.se/Archer/Details/495530" xr:uid="{00000000-0004-0000-0200-000015000000}"/>
    <hyperlink ref="B25" r:id="rId23" display="https://resultat.bagskytte.se/Archer/Details/1393337" xr:uid="{00000000-0004-0000-0200-000016000000}"/>
    <hyperlink ref="B26" r:id="rId24" display="https://resultat.bagskytte.se/Archer/Details/3776928" xr:uid="{00000000-0004-0000-0200-000017000000}"/>
    <hyperlink ref="B27" r:id="rId25" display="https://resultat.bagskytte.se/Archer/Details/3213398" xr:uid="{00000000-0004-0000-0200-000018000000}"/>
    <hyperlink ref="B29" r:id="rId26" display="https://resultat.bagskytte.se/Archer/Details/2968811" xr:uid="{00000000-0004-0000-0200-000019000000}"/>
    <hyperlink ref="B30" r:id="rId27" display="https://resultat.bagskytte.se/Archer/Details/2904349" xr:uid="{00000000-0004-0000-0200-00001A000000}"/>
    <hyperlink ref="B31" r:id="rId28" display="https://resultat.bagskytte.se/Archer/Details/492472" xr:uid="{00000000-0004-0000-0200-00001B000000}"/>
    <hyperlink ref="B32" r:id="rId29" display="https://resultat.bagskytte.se/Archer/Details/1791642" xr:uid="{00000000-0004-0000-0200-00001C000000}"/>
    <hyperlink ref="B33" r:id="rId30" display="https://resultat.bagskytte.se/Archer/Details/847658" xr:uid="{00000000-0004-0000-0200-00001D000000}"/>
    <hyperlink ref="B34" r:id="rId31" display="https://resultat.bagskytte.se/Archer/Details/403931" xr:uid="{00000000-0004-0000-0200-00001E000000}"/>
    <hyperlink ref="B35" r:id="rId32" display="https://resultat.bagskytte.se/Archer/Details/2841336" xr:uid="{00000000-0004-0000-0200-00001F000000}"/>
    <hyperlink ref="B36" r:id="rId33" display="https://resultat.bagskytte.se/Archer/Details/1908222" xr:uid="{00000000-0004-0000-0200-000020000000}"/>
    <hyperlink ref="B37" r:id="rId34" display="https://resultat.bagskytte.se/Archer/Details/1428640" xr:uid="{00000000-0004-0000-0200-000021000000}"/>
    <hyperlink ref="B38" r:id="rId35" display="https://resultat.bagskytte.se/Archer/Details/699136" xr:uid="{00000000-0004-0000-0200-000022000000}"/>
    <hyperlink ref="B39" r:id="rId36" display="https://resultat.bagskytte.se/Archer/Details/1682786" xr:uid="{00000000-0004-0000-0200-000023000000}"/>
    <hyperlink ref="B40" r:id="rId37" display="https://resultat.bagskytte.se/Archer/Details/1525043" xr:uid="{00000000-0004-0000-0200-000024000000}"/>
    <hyperlink ref="B41" r:id="rId38" display="https://resultat.bagskytte.se/Archer/Details/1490311" xr:uid="{00000000-0004-0000-0200-000025000000}"/>
    <hyperlink ref="B42" r:id="rId39" display="https://resultat.bagskytte.se/Archer/Details/1020593" xr:uid="{00000000-0004-0000-0200-000026000000}"/>
    <hyperlink ref="B43" r:id="rId40" display="https://resultat.bagskytte.se/Archer/Details/739021" xr:uid="{00000000-0004-0000-0200-000027000000}"/>
    <hyperlink ref="B44" r:id="rId41" display="https://resultat.bagskytte.se/Archer/Details/822233" xr:uid="{00000000-0004-0000-0200-000028000000}"/>
    <hyperlink ref="B45" r:id="rId42" display="https://resultat.bagskytte.se/Archer/Details/754885" xr:uid="{00000000-0004-0000-0200-000029000000}"/>
    <hyperlink ref="B46" r:id="rId43" display="https://resultat.bagskytte.se/Archer/Details/837574" xr:uid="{00000000-0004-0000-0200-00002A000000}"/>
    <hyperlink ref="B47" r:id="rId44" display="https://resultat.bagskytte.se/Archer/Details/374074" xr:uid="{00000000-0004-0000-0200-00002B000000}"/>
    <hyperlink ref="B48" r:id="rId45" display="https://resultat.bagskytte.se/Archer/Details/1606252" xr:uid="{00000000-0004-0000-0200-00002C000000}"/>
    <hyperlink ref="B49" r:id="rId46" display="https://resultat.bagskytte.se/Archer/Details/1101363" xr:uid="{00000000-0004-0000-0200-00002D000000}"/>
    <hyperlink ref="B50" r:id="rId47" display="https://resultat.bagskytte.se/Archer/Details/1875764" xr:uid="{00000000-0004-0000-0200-00002E000000}"/>
    <hyperlink ref="B51" r:id="rId48" display="https://resultat.bagskytte.se/Archer/Details/2800616" xr:uid="{00000000-0004-0000-0200-00002F000000}"/>
    <hyperlink ref="B52" r:id="rId49" display="https://resultat.bagskytte.se/Archer/Details/1602657" xr:uid="{00000000-0004-0000-0200-000030000000}"/>
    <hyperlink ref="B53" r:id="rId50" display="https://resultat.bagskytte.se/Archer/Details/4010812" xr:uid="{00000000-0004-0000-0200-000031000000}"/>
    <hyperlink ref="B54" r:id="rId51" display="https://resultat.bagskytte.se/Archer/Details/1556426" xr:uid="{00000000-0004-0000-0200-000032000000}"/>
    <hyperlink ref="B55" r:id="rId52" display="https://resultat.bagskytte.se/Archer/Details/338944" xr:uid="{00000000-0004-0000-0200-000033000000}"/>
    <hyperlink ref="B56" r:id="rId53" display="https://resultat.bagskytte.se/Archer/Details/616869" xr:uid="{00000000-0004-0000-0200-000034000000}"/>
    <hyperlink ref="B57" r:id="rId54" display="https://resultat.bagskytte.se/Archer/Details/850108" xr:uid="{00000000-0004-0000-0200-000035000000}"/>
    <hyperlink ref="B58" r:id="rId55" display="https://resultat.bagskytte.se/Archer/Details/2288563" xr:uid="{00000000-0004-0000-0200-000036000000}"/>
    <hyperlink ref="B59" r:id="rId56" display="https://resultat.bagskytte.se/Archer/Details/1574928" xr:uid="{00000000-0004-0000-0200-000037000000}"/>
    <hyperlink ref="B60" r:id="rId57" display="https://resultat.bagskytte.se/Archer/Details/3132298" xr:uid="{00000000-0004-0000-0200-000038000000}"/>
    <hyperlink ref="B61" r:id="rId58" display="https://resultat.bagskytte.se/Archer/Details/809784" xr:uid="{00000000-0004-0000-0200-000039000000}"/>
    <hyperlink ref="B62" r:id="rId59" display="https://resultat.bagskytte.se/Archer/Details/2240524" xr:uid="{00000000-0004-0000-0200-00003A000000}"/>
    <hyperlink ref="B64" r:id="rId60" display="https://resultat.bagskytte.se/Archer/Details/1870656" xr:uid="{00000000-0004-0000-0200-00003B000000}"/>
    <hyperlink ref="B65" r:id="rId61" display="https://resultat.bagskytte.se/Archer/Details/1384745" xr:uid="{00000000-0004-0000-0200-00003C000000}"/>
    <hyperlink ref="B66" r:id="rId62" display="https://resultat.bagskytte.se/Archer/Details/2961450" xr:uid="{00000000-0004-0000-0200-00003D000000}"/>
    <hyperlink ref="B67" r:id="rId63" display="https://resultat.bagskytte.se/Archer/Details/2288564" xr:uid="{00000000-0004-0000-0200-00003E000000}"/>
    <hyperlink ref="B68" r:id="rId64" display="https://resultat.bagskytte.se/Archer/Details/3491694" xr:uid="{00000000-0004-0000-0200-00003F000000}"/>
    <hyperlink ref="B69" r:id="rId65" display="https://resultat.bagskytte.se/Archer/Details/1384744" xr:uid="{00000000-0004-0000-0200-000040000000}"/>
    <hyperlink ref="B70" r:id="rId66" display="https://resultat.bagskytte.se/Archer/Details/801441" xr:uid="{00000000-0004-0000-0200-000041000000}"/>
    <hyperlink ref="B71" r:id="rId67" display="https://resultat.bagskytte.se/Archer/Details/1009060" xr:uid="{00000000-0004-0000-0200-000042000000}"/>
    <hyperlink ref="B72" r:id="rId68" display="https://resultat.bagskytte.se/Archer/Details/208152" xr:uid="{00000000-0004-0000-0200-000043000000}"/>
    <hyperlink ref="B73" r:id="rId69" display="https://resultat.bagskytte.se/Archer/Details/659808" xr:uid="{00000000-0004-0000-0200-000044000000}"/>
    <hyperlink ref="B74" r:id="rId70" display="https://resultat.bagskytte.se/Archer/Details/1606357" xr:uid="{00000000-0004-0000-0200-000045000000}"/>
    <hyperlink ref="B75" r:id="rId71" display="https://resultat.bagskytte.se/Archer/Details/1356300" xr:uid="{00000000-0004-0000-0200-000046000000}"/>
    <hyperlink ref="B77" r:id="rId72" display="https://resultat.bagskytte.se/Archer/Details/1762378" xr:uid="{00000000-0004-0000-0200-000047000000}"/>
    <hyperlink ref="B78" r:id="rId73" display="https://resultat.bagskytte.se/Archer/Details/1831456" xr:uid="{00000000-0004-0000-0200-000048000000}"/>
    <hyperlink ref="B79" r:id="rId74" display="https://resultat.bagskytte.se/Archer/Details/1442736" xr:uid="{00000000-0004-0000-0200-000049000000}"/>
    <hyperlink ref="B80" r:id="rId75" display="https://resultat.bagskytte.se/Archer/Details/1430983" xr:uid="{00000000-0004-0000-0200-00004A000000}"/>
    <hyperlink ref="B81" r:id="rId76" display="https://resultat.bagskytte.se/Archer/Details/1605120" xr:uid="{00000000-0004-0000-0200-00004B000000}"/>
    <hyperlink ref="B82" r:id="rId77" display="https://resultat.bagskytte.se/Archer/Details/1383765" xr:uid="{00000000-0004-0000-0200-00004C000000}"/>
    <hyperlink ref="B83" r:id="rId78" display="https://resultat.bagskytte.se/Archer/Details/3288834" xr:uid="{00000000-0004-0000-0200-00004D000000}"/>
    <hyperlink ref="B84" r:id="rId79" display="https://resultat.bagskytte.se/Archer/Details/1743464" xr:uid="{00000000-0004-0000-0200-00004E000000}"/>
    <hyperlink ref="B85" r:id="rId80" display="https://resultat.bagskytte.se/Archer/Details/491366" xr:uid="{00000000-0004-0000-0200-00004F000000}"/>
    <hyperlink ref="B86" r:id="rId81" display="https://resultat.bagskytte.se/Archer/Details/1979063" xr:uid="{00000000-0004-0000-0200-000050000000}"/>
    <hyperlink ref="B87" r:id="rId82" display="https://resultat.bagskytte.se/Archer/Details/1097495" xr:uid="{00000000-0004-0000-0200-000051000000}"/>
    <hyperlink ref="B88" r:id="rId83" display="https://resultat.bagskytte.se/Archer/Details/1663724" xr:uid="{00000000-0004-0000-0200-000052000000}"/>
    <hyperlink ref="B89" r:id="rId84" display="https://resultat.bagskytte.se/Archer/Details/1867370" xr:uid="{00000000-0004-0000-0200-000053000000}"/>
    <hyperlink ref="B90" r:id="rId85" display="https://resultat.bagskytte.se/Archer/Details/2905418" xr:uid="{00000000-0004-0000-0200-000054000000}"/>
    <hyperlink ref="B91" r:id="rId86" display="https://resultat.bagskytte.se/Archer/Details/2375536" xr:uid="{00000000-0004-0000-0200-000055000000}"/>
    <hyperlink ref="B92" r:id="rId87" display="https://resultat.bagskytte.se/Archer/Details/1470780" xr:uid="{00000000-0004-0000-0200-000056000000}"/>
    <hyperlink ref="B93" r:id="rId88" display="https://resultat.bagskytte.se/Archer/Details/857368" xr:uid="{00000000-0004-0000-0200-000057000000}"/>
    <hyperlink ref="B94" r:id="rId89" display="https://resultat.bagskytte.se/Archer/Details/1449317" xr:uid="{00000000-0004-0000-0200-000058000000}"/>
    <hyperlink ref="B95" r:id="rId90" display="https://resultat.bagskytte.se/Archer/Details/2290340" xr:uid="{00000000-0004-0000-0200-000059000000}"/>
    <hyperlink ref="B96" r:id="rId91" display="https://resultat.bagskytte.se/Archer/Details/688489" xr:uid="{00000000-0004-0000-0200-00005A000000}"/>
    <hyperlink ref="B97" r:id="rId92" display="https://resultat.bagskytte.se/Archer/Details/1373908" xr:uid="{00000000-0004-0000-0200-00005B000000}"/>
    <hyperlink ref="B98" r:id="rId93" display="https://resultat.bagskytte.se/Archer/Details/1097483" xr:uid="{00000000-0004-0000-0200-00005C000000}"/>
    <hyperlink ref="B99" r:id="rId94" display="https://resultat.bagskytte.se/Archer/Details/1575766" xr:uid="{00000000-0004-0000-0200-00005D000000}"/>
    <hyperlink ref="B100" r:id="rId95" display="https://resultat.bagskytte.se/Archer/Details/1754233" xr:uid="{00000000-0004-0000-0200-00005E000000}"/>
    <hyperlink ref="B101" r:id="rId96" display="https://resultat.bagskytte.se/Archer/Details/2258365" xr:uid="{00000000-0004-0000-0200-00005F000000}"/>
    <hyperlink ref="B102" r:id="rId97" display="https://resultat.bagskytte.se/Archer/Details/1595907" xr:uid="{00000000-0004-0000-0200-000060000000}"/>
    <hyperlink ref="B103" r:id="rId98" display="https://resultat.bagskytte.se/Archer/Details/3178479" xr:uid="{00000000-0004-0000-0200-000061000000}"/>
    <hyperlink ref="B104" r:id="rId99" display="https://resultat.bagskytte.se/Archer/Details/3833106" xr:uid="{00000000-0004-0000-0200-00006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7644-188B-4EA0-9F8D-02F02B556E21}">
  <dimension ref="A1:F271"/>
  <sheetViews>
    <sheetView workbookViewId="0">
      <selection activeCell="D14" sqref="D14"/>
    </sheetView>
  </sheetViews>
  <sheetFormatPr defaultRowHeight="15" x14ac:dyDescent="0.25"/>
  <cols>
    <col min="1" max="1" width="10.28515625" customWidth="1"/>
    <col min="2" max="2" width="36" customWidth="1"/>
    <col min="3" max="3" width="12.5703125" customWidth="1"/>
    <col min="4" max="4" width="12.85546875" style="94" customWidth="1"/>
    <col min="5" max="5" width="12.7109375" bestFit="1" customWidth="1"/>
  </cols>
  <sheetData>
    <row r="1" spans="1:6" ht="27" x14ac:dyDescent="0.5">
      <c r="A1" s="53" t="s">
        <v>868</v>
      </c>
    </row>
    <row r="3" spans="1:6" x14ac:dyDescent="0.25">
      <c r="A3" s="47" t="s">
        <v>862</v>
      </c>
      <c r="B3" s="100">
        <f>Resultatlista!C2</f>
        <v>0</v>
      </c>
      <c r="E3" s="60" t="s">
        <v>889</v>
      </c>
      <c r="F3" s="45">
        <f>Resultatlista!F3</f>
        <v>48</v>
      </c>
    </row>
    <row r="4" spans="1:6" x14ac:dyDescent="0.25">
      <c r="A4" s="47" t="s">
        <v>863</v>
      </c>
      <c r="B4" s="95">
        <f>Resultatlista!C3</f>
        <v>0</v>
      </c>
    </row>
    <row r="5" spans="1:6" ht="48.75" customHeight="1" x14ac:dyDescent="0.25">
      <c r="D5" s="96" t="s">
        <v>906</v>
      </c>
    </row>
    <row r="6" spans="1:6" x14ac:dyDescent="0.25">
      <c r="A6" s="46" t="s">
        <v>0</v>
      </c>
      <c r="B6" s="46" t="s">
        <v>864</v>
      </c>
      <c r="C6" s="46" t="s">
        <v>334</v>
      </c>
      <c r="D6" s="97" t="s">
        <v>865</v>
      </c>
      <c r="E6" s="46" t="s">
        <v>865</v>
      </c>
      <c r="F6" s="46" t="s">
        <v>866</v>
      </c>
    </row>
    <row r="7" spans="1:6" x14ac:dyDescent="0.25">
      <c r="D7" s="98"/>
      <c r="E7" s="54"/>
    </row>
    <row r="8" spans="1:6" x14ac:dyDescent="0.25">
      <c r="D8" s="98"/>
      <c r="E8" s="54"/>
    </row>
    <row r="9" spans="1:6" x14ac:dyDescent="0.25">
      <c r="D9" s="98"/>
      <c r="E9" s="54"/>
    </row>
    <row r="10" spans="1:6" x14ac:dyDescent="0.25">
      <c r="D10" s="98"/>
      <c r="E10" s="54"/>
    </row>
    <row r="11" spans="1:6" x14ac:dyDescent="0.25">
      <c r="D11" s="98"/>
      <c r="E11" s="54"/>
    </row>
    <row r="12" spans="1:6" x14ac:dyDescent="0.25">
      <c r="D12" s="98"/>
      <c r="E12" s="54"/>
    </row>
    <row r="13" spans="1:6" x14ac:dyDescent="0.25">
      <c r="D13" s="98"/>
      <c r="E13" s="54"/>
    </row>
    <row r="14" spans="1:6" x14ac:dyDescent="0.25">
      <c r="D14" s="98"/>
      <c r="E14" s="54"/>
    </row>
    <row r="15" spans="1:6" x14ac:dyDescent="0.25">
      <c r="D15" s="98"/>
      <c r="E15" s="54"/>
    </row>
    <row r="16" spans="1:6" x14ac:dyDescent="0.25">
      <c r="D16" s="98"/>
      <c r="E16" s="54"/>
    </row>
    <row r="17" spans="4:5" x14ac:dyDescent="0.25">
      <c r="D17" s="98"/>
      <c r="E17" s="54"/>
    </row>
    <row r="18" spans="4:5" x14ac:dyDescent="0.25">
      <c r="D18" s="98"/>
      <c r="E18" s="54"/>
    </row>
    <row r="19" spans="4:5" x14ac:dyDescent="0.25">
      <c r="D19" s="98"/>
      <c r="E19" s="54"/>
    </row>
    <row r="20" spans="4:5" x14ac:dyDescent="0.25">
      <c r="D20" s="98"/>
      <c r="E20" s="54"/>
    </row>
    <row r="21" spans="4:5" x14ac:dyDescent="0.25">
      <c r="D21" s="98"/>
      <c r="E21" s="54"/>
    </row>
    <row r="22" spans="4:5" x14ac:dyDescent="0.25">
      <c r="D22" s="98"/>
      <c r="E22" s="54"/>
    </row>
    <row r="23" spans="4:5" x14ac:dyDescent="0.25">
      <c r="D23" s="98"/>
      <c r="E23" s="54"/>
    </row>
    <row r="24" spans="4:5" x14ac:dyDescent="0.25">
      <c r="D24" s="98"/>
      <c r="E24" s="54"/>
    </row>
    <row r="25" spans="4:5" x14ac:dyDescent="0.25">
      <c r="D25" s="98"/>
      <c r="E25" s="54"/>
    </row>
    <row r="26" spans="4:5" x14ac:dyDescent="0.25">
      <c r="D26" s="98"/>
      <c r="E26" s="54"/>
    </row>
    <row r="27" spans="4:5" x14ac:dyDescent="0.25">
      <c r="D27" s="98"/>
      <c r="E27" s="54"/>
    </row>
    <row r="28" spans="4:5" x14ac:dyDescent="0.25">
      <c r="D28" s="98"/>
      <c r="E28" s="54"/>
    </row>
    <row r="29" spans="4:5" x14ac:dyDescent="0.25">
      <c r="D29" s="98"/>
      <c r="E29" s="54"/>
    </row>
    <row r="30" spans="4:5" x14ac:dyDescent="0.25">
      <c r="D30" s="98"/>
      <c r="E30" s="54"/>
    </row>
    <row r="31" spans="4:5" x14ac:dyDescent="0.25">
      <c r="D31" s="98"/>
      <c r="E31" s="54"/>
    </row>
    <row r="32" spans="4:5" x14ac:dyDescent="0.25">
      <c r="D32" s="98"/>
      <c r="E32" s="54"/>
    </row>
    <row r="33" spans="4:5" x14ac:dyDescent="0.25">
      <c r="D33" s="98"/>
      <c r="E33" s="54"/>
    </row>
    <row r="34" spans="4:5" x14ac:dyDescent="0.25">
      <c r="D34" s="98"/>
      <c r="E34" s="54"/>
    </row>
    <row r="35" spans="4:5" x14ac:dyDescent="0.25">
      <c r="D35" s="98"/>
      <c r="E35" s="54"/>
    </row>
    <row r="36" spans="4:5" x14ac:dyDescent="0.25">
      <c r="D36" s="98"/>
      <c r="E36" s="54"/>
    </row>
    <row r="37" spans="4:5" x14ac:dyDescent="0.25">
      <c r="D37" s="98"/>
      <c r="E37" s="54"/>
    </row>
    <row r="38" spans="4:5" x14ac:dyDescent="0.25">
      <c r="D38" s="98"/>
      <c r="E38" s="54"/>
    </row>
    <row r="39" spans="4:5" x14ac:dyDescent="0.25">
      <c r="D39" s="98"/>
      <c r="E39" s="54"/>
    </row>
    <row r="40" spans="4:5" x14ac:dyDescent="0.25">
      <c r="D40" s="98"/>
      <c r="E40" s="54"/>
    </row>
    <row r="41" spans="4:5" x14ac:dyDescent="0.25">
      <c r="D41" s="98"/>
      <c r="E41" s="54"/>
    </row>
    <row r="42" spans="4:5" x14ac:dyDescent="0.25">
      <c r="D42" s="98"/>
      <c r="E42" s="54"/>
    </row>
    <row r="43" spans="4:5" x14ac:dyDescent="0.25">
      <c r="D43" s="98"/>
      <c r="E43" s="54"/>
    </row>
    <row r="44" spans="4:5" x14ac:dyDescent="0.25">
      <c r="D44" s="98"/>
      <c r="E44" s="54"/>
    </row>
    <row r="45" spans="4:5" x14ac:dyDescent="0.25">
      <c r="D45" s="98"/>
      <c r="E45" s="54"/>
    </row>
    <row r="46" spans="4:5" x14ac:dyDescent="0.25">
      <c r="D46" s="98"/>
      <c r="E46" s="54"/>
    </row>
    <row r="47" spans="4:5" x14ac:dyDescent="0.25">
      <c r="D47" s="98"/>
      <c r="E47" s="54"/>
    </row>
    <row r="48" spans="4:5" x14ac:dyDescent="0.25">
      <c r="D48" s="98"/>
      <c r="E48" s="54"/>
    </row>
    <row r="49" spans="1:5" x14ac:dyDescent="0.25">
      <c r="D49" s="98"/>
      <c r="E49" s="54"/>
    </row>
    <row r="50" spans="1:5" x14ac:dyDescent="0.25">
      <c r="D50" s="98"/>
      <c r="E50" s="54"/>
    </row>
    <row r="51" spans="1:5" x14ac:dyDescent="0.25">
      <c r="D51" s="98"/>
      <c r="E51" s="54"/>
    </row>
    <row r="52" spans="1:5" x14ac:dyDescent="0.25">
      <c r="D52" s="98"/>
      <c r="E52" s="54"/>
    </row>
    <row r="53" spans="1:5" x14ac:dyDescent="0.25">
      <c r="D53" s="98"/>
      <c r="E53" s="54"/>
    </row>
    <row r="54" spans="1:5" x14ac:dyDescent="0.25">
      <c r="D54" s="98"/>
      <c r="E54" s="54"/>
    </row>
    <row r="55" spans="1:5" x14ac:dyDescent="0.25">
      <c r="D55" s="98"/>
      <c r="E55" s="54"/>
    </row>
    <row r="56" spans="1:5" x14ac:dyDescent="0.25">
      <c r="D56" s="98"/>
      <c r="E56" s="54"/>
    </row>
    <row r="57" spans="1:5" x14ac:dyDescent="0.25">
      <c r="D57" s="98"/>
      <c r="E57" s="54"/>
    </row>
    <row r="58" spans="1:5" x14ac:dyDescent="0.25">
      <c r="D58" s="98"/>
      <c r="E58" s="54"/>
    </row>
    <row r="59" spans="1:5" x14ac:dyDescent="0.25">
      <c r="D59" s="98"/>
      <c r="E59" s="54"/>
    </row>
    <row r="60" spans="1:5" x14ac:dyDescent="0.25">
      <c r="A60" s="55"/>
      <c r="B60" s="55"/>
      <c r="C60" s="55"/>
      <c r="D60" s="98"/>
      <c r="E60" s="99"/>
    </row>
    <row r="61" spans="1:5" x14ac:dyDescent="0.25">
      <c r="D61" s="98"/>
      <c r="E61" s="54"/>
    </row>
    <row r="62" spans="1:5" x14ac:dyDescent="0.25">
      <c r="D62" s="98"/>
      <c r="E62" s="54"/>
    </row>
    <row r="63" spans="1:5" x14ac:dyDescent="0.25">
      <c r="A63" s="55"/>
      <c r="B63" s="55"/>
      <c r="C63" s="55"/>
      <c r="D63" s="98"/>
      <c r="E63" s="99"/>
    </row>
    <row r="64" spans="1:5" x14ac:dyDescent="0.25">
      <c r="D64" s="98"/>
      <c r="E64" s="54"/>
    </row>
    <row r="65" spans="4:5" x14ac:dyDescent="0.25">
      <c r="D65" s="98"/>
      <c r="E65" s="54"/>
    </row>
    <row r="66" spans="4:5" x14ac:dyDescent="0.25">
      <c r="D66" s="98"/>
      <c r="E66" s="54"/>
    </row>
    <row r="67" spans="4:5" x14ac:dyDescent="0.25">
      <c r="D67" s="98"/>
      <c r="E67" s="54"/>
    </row>
    <row r="68" spans="4:5" x14ac:dyDescent="0.25">
      <c r="D68" s="98"/>
      <c r="E68" s="54"/>
    </row>
    <row r="69" spans="4:5" x14ac:dyDescent="0.25">
      <c r="D69" s="98"/>
      <c r="E69" s="54"/>
    </row>
    <row r="70" spans="4:5" x14ac:dyDescent="0.25">
      <c r="D70" s="98"/>
      <c r="E70" s="54"/>
    </row>
    <row r="71" spans="4:5" x14ac:dyDescent="0.25">
      <c r="D71" s="98"/>
      <c r="E71" s="54"/>
    </row>
    <row r="72" spans="4:5" x14ac:dyDescent="0.25">
      <c r="D72" s="98"/>
      <c r="E72" s="54"/>
    </row>
    <row r="73" spans="4:5" x14ac:dyDescent="0.25">
      <c r="D73" s="98"/>
      <c r="E73" s="54"/>
    </row>
    <row r="74" spans="4:5" x14ac:dyDescent="0.25">
      <c r="D74" s="98"/>
      <c r="E74" s="54"/>
    </row>
    <row r="75" spans="4:5" x14ac:dyDescent="0.25">
      <c r="D75" s="98"/>
      <c r="E75" s="54"/>
    </row>
    <row r="76" spans="4:5" x14ac:dyDescent="0.25">
      <c r="D76" s="98"/>
      <c r="E76" s="54"/>
    </row>
    <row r="77" spans="4:5" x14ac:dyDescent="0.25">
      <c r="D77" s="98"/>
      <c r="E77" s="54"/>
    </row>
    <row r="78" spans="4:5" x14ac:dyDescent="0.25">
      <c r="D78" s="98"/>
      <c r="E78" s="54"/>
    </row>
    <row r="79" spans="4:5" x14ac:dyDescent="0.25">
      <c r="D79" s="98"/>
      <c r="E79" s="54"/>
    </row>
    <row r="80" spans="4:5" x14ac:dyDescent="0.25">
      <c r="D80" s="98"/>
      <c r="E80" s="54"/>
    </row>
    <row r="81" spans="4:5" x14ac:dyDescent="0.25">
      <c r="D81" s="98"/>
      <c r="E81" s="54"/>
    </row>
    <row r="82" spans="4:5" x14ac:dyDescent="0.25">
      <c r="D82" s="98"/>
      <c r="E82" s="54"/>
    </row>
    <row r="83" spans="4:5" x14ac:dyDescent="0.25">
      <c r="D83" s="98"/>
      <c r="E83" s="54"/>
    </row>
    <row r="84" spans="4:5" x14ac:dyDescent="0.25">
      <c r="D84" s="98"/>
      <c r="E84" s="54"/>
    </row>
    <row r="85" spans="4:5" x14ac:dyDescent="0.25">
      <c r="D85" s="98"/>
      <c r="E85" s="54"/>
    </row>
    <row r="86" spans="4:5" x14ac:dyDescent="0.25">
      <c r="D86" s="98"/>
      <c r="E86" s="54"/>
    </row>
    <row r="87" spans="4:5" x14ac:dyDescent="0.25">
      <c r="D87" s="98"/>
      <c r="E87" s="54"/>
    </row>
    <row r="88" spans="4:5" x14ac:dyDescent="0.25">
      <c r="D88" s="98"/>
      <c r="E88" s="54"/>
    </row>
    <row r="89" spans="4:5" x14ac:dyDescent="0.25">
      <c r="D89" s="98"/>
      <c r="E89" s="54"/>
    </row>
    <row r="90" spans="4:5" x14ac:dyDescent="0.25">
      <c r="D90" s="98"/>
      <c r="E90" s="54"/>
    </row>
    <row r="91" spans="4:5" x14ac:dyDescent="0.25">
      <c r="D91" s="98"/>
      <c r="E91" s="54"/>
    </row>
    <row r="92" spans="4:5" x14ac:dyDescent="0.25">
      <c r="D92" s="98"/>
      <c r="E92" s="54"/>
    </row>
    <row r="93" spans="4:5" x14ac:dyDescent="0.25">
      <c r="D93" s="98"/>
      <c r="E93" s="54"/>
    </row>
    <row r="94" spans="4:5" x14ac:dyDescent="0.25">
      <c r="D94" s="98"/>
      <c r="E94" s="54"/>
    </row>
    <row r="95" spans="4:5" x14ac:dyDescent="0.25">
      <c r="D95" s="98"/>
      <c r="E95" s="54"/>
    </row>
    <row r="96" spans="4:5" x14ac:dyDescent="0.25">
      <c r="D96" s="98"/>
      <c r="E96" s="54"/>
    </row>
    <row r="97" spans="4:5" x14ac:dyDescent="0.25">
      <c r="D97" s="98"/>
      <c r="E97" s="54"/>
    </row>
    <row r="98" spans="4:5" x14ac:dyDescent="0.25">
      <c r="D98" s="98"/>
      <c r="E98" s="54"/>
    </row>
    <row r="99" spans="4:5" x14ac:dyDescent="0.25">
      <c r="D99" s="98"/>
      <c r="E99" s="54"/>
    </row>
    <row r="100" spans="4:5" x14ac:dyDescent="0.25">
      <c r="D100" s="98"/>
      <c r="E100" s="54"/>
    </row>
    <row r="101" spans="4:5" x14ac:dyDescent="0.25">
      <c r="D101" s="98"/>
      <c r="E101" s="54"/>
    </row>
    <row r="102" spans="4:5" x14ac:dyDescent="0.25">
      <c r="D102" s="98"/>
      <c r="E102" s="54"/>
    </row>
    <row r="103" spans="4:5" x14ac:dyDescent="0.25">
      <c r="D103" s="98"/>
      <c r="E103" s="54"/>
    </row>
    <row r="104" spans="4:5" x14ac:dyDescent="0.25">
      <c r="D104" s="98"/>
      <c r="E104" s="54"/>
    </row>
    <row r="105" spans="4:5" x14ac:dyDescent="0.25">
      <c r="D105" s="98"/>
      <c r="E105" s="54"/>
    </row>
    <row r="106" spans="4:5" x14ac:dyDescent="0.25">
      <c r="D106" s="98"/>
      <c r="E106" s="54"/>
    </row>
    <row r="107" spans="4:5" x14ac:dyDescent="0.25">
      <c r="D107" s="98"/>
      <c r="E107" s="54"/>
    </row>
    <row r="108" spans="4:5" x14ac:dyDescent="0.25">
      <c r="D108" s="98"/>
      <c r="E108" s="54"/>
    </row>
    <row r="109" spans="4:5" x14ac:dyDescent="0.25">
      <c r="D109" s="98"/>
      <c r="E109" s="54"/>
    </row>
    <row r="110" spans="4:5" x14ac:dyDescent="0.25">
      <c r="D110" s="98"/>
      <c r="E110" s="54"/>
    </row>
    <row r="111" spans="4:5" x14ac:dyDescent="0.25">
      <c r="D111" s="98"/>
      <c r="E111" s="54"/>
    </row>
    <row r="112" spans="4:5" x14ac:dyDescent="0.25">
      <c r="D112" s="98"/>
      <c r="E112" s="54"/>
    </row>
    <row r="113" spans="4:5" x14ac:dyDescent="0.25">
      <c r="D113" s="98"/>
      <c r="E113" s="54"/>
    </row>
    <row r="114" spans="4:5" x14ac:dyDescent="0.25">
      <c r="D114" s="98"/>
      <c r="E114" s="54"/>
    </row>
    <row r="115" spans="4:5" x14ac:dyDescent="0.25">
      <c r="D115" s="98"/>
      <c r="E115" s="54"/>
    </row>
    <row r="116" spans="4:5" x14ac:dyDescent="0.25">
      <c r="D116" s="98"/>
      <c r="E116" s="54"/>
    </row>
    <row r="117" spans="4:5" x14ac:dyDescent="0.25">
      <c r="D117" s="98"/>
      <c r="E117" s="54"/>
    </row>
    <row r="118" spans="4:5" x14ac:dyDescent="0.25">
      <c r="D118" s="98"/>
      <c r="E118" s="54"/>
    </row>
    <row r="119" spans="4:5" x14ac:dyDescent="0.25">
      <c r="D119" s="98"/>
      <c r="E119" s="54"/>
    </row>
    <row r="120" spans="4:5" x14ac:dyDescent="0.25">
      <c r="D120" s="98"/>
      <c r="E120" s="54"/>
    </row>
    <row r="121" spans="4:5" x14ac:dyDescent="0.25">
      <c r="D121" s="98"/>
      <c r="E121" s="54"/>
    </row>
    <row r="122" spans="4:5" x14ac:dyDescent="0.25">
      <c r="D122" s="98"/>
      <c r="E122" s="54"/>
    </row>
    <row r="123" spans="4:5" x14ac:dyDescent="0.25">
      <c r="D123" s="98"/>
      <c r="E123" s="54"/>
    </row>
    <row r="124" spans="4:5" x14ac:dyDescent="0.25">
      <c r="D124" s="98"/>
      <c r="E124" s="54"/>
    </row>
    <row r="125" spans="4:5" x14ac:dyDescent="0.25">
      <c r="D125" s="98"/>
      <c r="E125" s="54"/>
    </row>
    <row r="126" spans="4:5" x14ac:dyDescent="0.25">
      <c r="D126" s="98"/>
      <c r="E126" s="54"/>
    </row>
    <row r="127" spans="4:5" x14ac:dyDescent="0.25">
      <c r="D127" s="98"/>
      <c r="E127" s="54"/>
    </row>
    <row r="128" spans="4:5" x14ac:dyDescent="0.25">
      <c r="D128" s="98"/>
      <c r="E128" s="54"/>
    </row>
    <row r="129" spans="4:5" x14ac:dyDescent="0.25">
      <c r="D129" s="98"/>
      <c r="E129" s="54"/>
    </row>
    <row r="130" spans="4:5" x14ac:dyDescent="0.25">
      <c r="D130" s="98"/>
      <c r="E130" s="54"/>
    </row>
    <row r="131" spans="4:5" x14ac:dyDescent="0.25">
      <c r="D131" s="98"/>
      <c r="E131" s="54"/>
    </row>
    <row r="132" spans="4:5" x14ac:dyDescent="0.25">
      <c r="D132" s="98"/>
      <c r="E132" s="54"/>
    </row>
    <row r="133" spans="4:5" x14ac:dyDescent="0.25">
      <c r="D133" s="98"/>
      <c r="E133" s="54"/>
    </row>
    <row r="134" spans="4:5" x14ac:dyDescent="0.25">
      <c r="D134" s="98"/>
      <c r="E134" s="54"/>
    </row>
    <row r="135" spans="4:5" x14ac:dyDescent="0.25">
      <c r="D135" s="98"/>
      <c r="E135" s="54"/>
    </row>
    <row r="136" spans="4:5" x14ac:dyDescent="0.25">
      <c r="D136" s="98"/>
      <c r="E136" s="54"/>
    </row>
    <row r="137" spans="4:5" x14ac:dyDescent="0.25">
      <c r="D137" s="98"/>
      <c r="E137" s="54"/>
    </row>
    <row r="138" spans="4:5" x14ac:dyDescent="0.25">
      <c r="D138" s="98"/>
      <c r="E138" s="54"/>
    </row>
    <row r="139" spans="4:5" x14ac:dyDescent="0.25">
      <c r="D139" s="98"/>
      <c r="E139" s="54"/>
    </row>
    <row r="140" spans="4:5" x14ac:dyDescent="0.25">
      <c r="D140" s="98"/>
      <c r="E140" s="54"/>
    </row>
    <row r="141" spans="4:5" x14ac:dyDescent="0.25">
      <c r="D141" s="98"/>
      <c r="E141" s="54"/>
    </row>
    <row r="142" spans="4:5" x14ac:dyDescent="0.25">
      <c r="D142" s="98"/>
      <c r="E142" s="54"/>
    </row>
    <row r="143" spans="4:5" x14ac:dyDescent="0.25">
      <c r="D143" s="98"/>
      <c r="E143" s="54"/>
    </row>
    <row r="144" spans="4:5" x14ac:dyDescent="0.25">
      <c r="D144" s="98"/>
      <c r="E144" s="54"/>
    </row>
    <row r="145" spans="4:5" x14ac:dyDescent="0.25">
      <c r="D145" s="98"/>
      <c r="E145" s="54"/>
    </row>
    <row r="146" spans="4:5" x14ac:dyDescent="0.25">
      <c r="D146" s="98"/>
      <c r="E146" s="54"/>
    </row>
    <row r="147" spans="4:5" x14ac:dyDescent="0.25">
      <c r="D147" s="98"/>
      <c r="E147" s="54"/>
    </row>
    <row r="148" spans="4:5" x14ac:dyDescent="0.25">
      <c r="D148" s="98"/>
      <c r="E148" s="54"/>
    </row>
    <row r="149" spans="4:5" x14ac:dyDescent="0.25">
      <c r="D149" s="98"/>
      <c r="E149" s="54"/>
    </row>
    <row r="150" spans="4:5" x14ac:dyDescent="0.25">
      <c r="D150" s="98"/>
      <c r="E150" s="54"/>
    </row>
    <row r="151" spans="4:5" x14ac:dyDescent="0.25">
      <c r="D151" s="98"/>
      <c r="E151" s="54"/>
    </row>
    <row r="152" spans="4:5" x14ac:dyDescent="0.25">
      <c r="D152" s="98"/>
      <c r="E152" s="54"/>
    </row>
    <row r="153" spans="4:5" x14ac:dyDescent="0.25">
      <c r="D153" s="98"/>
      <c r="E153" s="54"/>
    </row>
    <row r="154" spans="4:5" x14ac:dyDescent="0.25">
      <c r="D154" s="98"/>
      <c r="E154" s="54"/>
    </row>
    <row r="155" spans="4:5" x14ac:dyDescent="0.25">
      <c r="D155" s="98"/>
      <c r="E155" s="54"/>
    </row>
    <row r="156" spans="4:5" x14ac:dyDescent="0.25">
      <c r="D156" s="98"/>
      <c r="E156" s="54"/>
    </row>
    <row r="157" spans="4:5" x14ac:dyDescent="0.25">
      <c r="D157" s="98"/>
      <c r="E157" s="54"/>
    </row>
    <row r="158" spans="4:5" x14ac:dyDescent="0.25">
      <c r="D158" s="98"/>
      <c r="E158" s="54"/>
    </row>
    <row r="159" spans="4:5" x14ac:dyDescent="0.25">
      <c r="D159" s="98"/>
      <c r="E159" s="54"/>
    </row>
    <row r="160" spans="4:5" x14ac:dyDescent="0.25">
      <c r="D160" s="98"/>
      <c r="E160" s="54"/>
    </row>
    <row r="161" spans="4:5" x14ac:dyDescent="0.25">
      <c r="D161" s="98"/>
      <c r="E161" s="54"/>
    </row>
    <row r="162" spans="4:5" x14ac:dyDescent="0.25">
      <c r="D162" s="98"/>
      <c r="E162" s="54"/>
    </row>
    <row r="163" spans="4:5" x14ac:dyDescent="0.25">
      <c r="D163" s="98"/>
      <c r="E163" s="54"/>
    </row>
    <row r="164" spans="4:5" x14ac:dyDescent="0.25">
      <c r="D164" s="98"/>
      <c r="E164" s="54"/>
    </row>
    <row r="165" spans="4:5" x14ac:dyDescent="0.25">
      <c r="D165" s="98"/>
      <c r="E165" s="54"/>
    </row>
    <row r="166" spans="4:5" x14ac:dyDescent="0.25">
      <c r="D166" s="98"/>
      <c r="E166" s="54"/>
    </row>
    <row r="167" spans="4:5" x14ac:dyDescent="0.25">
      <c r="D167" s="98"/>
      <c r="E167" s="54"/>
    </row>
    <row r="168" spans="4:5" x14ac:dyDescent="0.25">
      <c r="D168" s="98"/>
      <c r="E168" s="54"/>
    </row>
    <row r="169" spans="4:5" x14ac:dyDescent="0.25">
      <c r="D169" s="98"/>
      <c r="E169" s="54"/>
    </row>
    <row r="170" spans="4:5" x14ac:dyDescent="0.25">
      <c r="D170" s="98"/>
      <c r="E170" s="54"/>
    </row>
    <row r="171" spans="4:5" x14ac:dyDescent="0.25">
      <c r="D171" s="98"/>
      <c r="E171" s="54"/>
    </row>
    <row r="172" spans="4:5" x14ac:dyDescent="0.25">
      <c r="D172" s="98"/>
      <c r="E172" s="54"/>
    </row>
    <row r="173" spans="4:5" x14ac:dyDescent="0.25">
      <c r="D173" s="98"/>
      <c r="E173" s="54"/>
    </row>
    <row r="174" spans="4:5" x14ac:dyDescent="0.25">
      <c r="D174" s="98"/>
      <c r="E174" s="54"/>
    </row>
    <row r="175" spans="4:5" x14ac:dyDescent="0.25">
      <c r="D175" s="98"/>
      <c r="E175" s="54"/>
    </row>
    <row r="176" spans="4:5" x14ac:dyDescent="0.25">
      <c r="D176" s="98"/>
      <c r="E176" s="54"/>
    </row>
    <row r="177" spans="4:5" x14ac:dyDescent="0.25">
      <c r="D177" s="98"/>
      <c r="E177" s="54"/>
    </row>
    <row r="178" spans="4:5" x14ac:dyDescent="0.25">
      <c r="D178" s="98"/>
      <c r="E178" s="54"/>
    </row>
    <row r="179" spans="4:5" x14ac:dyDescent="0.25">
      <c r="D179" s="98"/>
      <c r="E179" s="54"/>
    </row>
    <row r="180" spans="4:5" x14ac:dyDescent="0.25">
      <c r="D180" s="98"/>
      <c r="E180" s="54"/>
    </row>
    <row r="181" spans="4:5" x14ac:dyDescent="0.25">
      <c r="D181" s="98"/>
      <c r="E181" s="54"/>
    </row>
    <row r="182" spans="4:5" x14ac:dyDescent="0.25">
      <c r="D182" s="98"/>
      <c r="E182" s="54"/>
    </row>
    <row r="183" spans="4:5" x14ac:dyDescent="0.25">
      <c r="D183" s="98"/>
      <c r="E183" s="54"/>
    </row>
    <row r="184" spans="4:5" x14ac:dyDescent="0.25">
      <c r="D184" s="98"/>
      <c r="E184" s="54"/>
    </row>
    <row r="185" spans="4:5" x14ac:dyDescent="0.25">
      <c r="D185" s="98"/>
      <c r="E185" s="54"/>
    </row>
    <row r="186" spans="4:5" x14ac:dyDescent="0.25">
      <c r="D186" s="98"/>
      <c r="E186" s="54"/>
    </row>
    <row r="187" spans="4:5" x14ac:dyDescent="0.25">
      <c r="D187" s="98"/>
      <c r="E187" s="54"/>
    </row>
    <row r="188" spans="4:5" x14ac:dyDescent="0.25">
      <c r="D188" s="98"/>
      <c r="E188" s="54"/>
    </row>
    <row r="189" spans="4:5" x14ac:dyDescent="0.25">
      <c r="D189" s="98"/>
      <c r="E189" s="54"/>
    </row>
    <row r="190" spans="4:5" x14ac:dyDescent="0.25">
      <c r="D190" s="98"/>
      <c r="E190" s="54"/>
    </row>
    <row r="191" spans="4:5" x14ac:dyDescent="0.25">
      <c r="D191" s="98"/>
      <c r="E191" s="54"/>
    </row>
    <row r="192" spans="4:5" x14ac:dyDescent="0.25">
      <c r="D192" s="98"/>
      <c r="E192" s="54"/>
    </row>
    <row r="193" spans="4:5" x14ac:dyDescent="0.25">
      <c r="D193" s="98"/>
      <c r="E193" s="54"/>
    </row>
    <row r="194" spans="4:5" x14ac:dyDescent="0.25">
      <c r="D194" s="98"/>
      <c r="E194" s="54"/>
    </row>
    <row r="195" spans="4:5" x14ac:dyDescent="0.25">
      <c r="D195" s="98"/>
      <c r="E195" s="54"/>
    </row>
    <row r="196" spans="4:5" x14ac:dyDescent="0.25">
      <c r="D196" s="98"/>
      <c r="E196" s="54"/>
    </row>
    <row r="197" spans="4:5" x14ac:dyDescent="0.25">
      <c r="D197" s="98"/>
      <c r="E197" s="54"/>
    </row>
    <row r="198" spans="4:5" x14ac:dyDescent="0.25">
      <c r="D198" s="98"/>
      <c r="E198" s="54"/>
    </row>
    <row r="199" spans="4:5" x14ac:dyDescent="0.25">
      <c r="D199" s="98"/>
      <c r="E199" s="54"/>
    </row>
    <row r="200" spans="4:5" x14ac:dyDescent="0.25">
      <c r="D200" s="98"/>
      <c r="E200" s="54"/>
    </row>
    <row r="201" spans="4:5" x14ac:dyDescent="0.25">
      <c r="D201" s="98"/>
      <c r="E201" s="54"/>
    </row>
    <row r="202" spans="4:5" x14ac:dyDescent="0.25">
      <c r="D202" s="98"/>
      <c r="E202" s="54"/>
    </row>
    <row r="203" spans="4:5" x14ac:dyDescent="0.25">
      <c r="D203" s="98"/>
      <c r="E203" s="54"/>
    </row>
    <row r="204" spans="4:5" x14ac:dyDescent="0.25">
      <c r="D204" s="98"/>
      <c r="E204" s="54"/>
    </row>
    <row r="205" spans="4:5" x14ac:dyDescent="0.25">
      <c r="D205" s="98"/>
      <c r="E205" s="54"/>
    </row>
    <row r="206" spans="4:5" x14ac:dyDescent="0.25">
      <c r="D206" s="98"/>
      <c r="E206" s="54"/>
    </row>
    <row r="207" spans="4:5" x14ac:dyDescent="0.25">
      <c r="D207" s="98"/>
      <c r="E207" s="54"/>
    </row>
    <row r="208" spans="4:5" x14ac:dyDescent="0.25">
      <c r="D208" s="98"/>
      <c r="E208" s="54"/>
    </row>
    <row r="209" spans="4:5" x14ac:dyDescent="0.25">
      <c r="D209" s="98"/>
      <c r="E209" s="54"/>
    </row>
    <row r="210" spans="4:5" x14ac:dyDescent="0.25">
      <c r="D210" s="98"/>
      <c r="E210" s="54"/>
    </row>
    <row r="211" spans="4:5" x14ac:dyDescent="0.25">
      <c r="D211" s="98"/>
      <c r="E211" s="54"/>
    </row>
    <row r="212" spans="4:5" x14ac:dyDescent="0.25">
      <c r="D212" s="98"/>
      <c r="E212" s="54"/>
    </row>
    <row r="213" spans="4:5" x14ac:dyDescent="0.25">
      <c r="D213" s="98"/>
      <c r="E213" s="54"/>
    </row>
    <row r="214" spans="4:5" x14ac:dyDescent="0.25">
      <c r="D214" s="98"/>
      <c r="E214" s="54"/>
    </row>
    <row r="215" spans="4:5" x14ac:dyDescent="0.25">
      <c r="D215" s="98"/>
      <c r="E215" s="54"/>
    </row>
    <row r="216" spans="4:5" x14ac:dyDescent="0.25">
      <c r="D216" s="98"/>
      <c r="E216" s="54"/>
    </row>
    <row r="217" spans="4:5" x14ac:dyDescent="0.25">
      <c r="D217" s="98"/>
      <c r="E217" s="54"/>
    </row>
    <row r="218" spans="4:5" x14ac:dyDescent="0.25">
      <c r="D218" s="98"/>
      <c r="E218" s="54"/>
    </row>
    <row r="219" spans="4:5" x14ac:dyDescent="0.25">
      <c r="D219" s="98"/>
      <c r="E219" s="54"/>
    </row>
    <row r="220" spans="4:5" x14ac:dyDescent="0.25">
      <c r="D220" s="98"/>
      <c r="E220" s="54"/>
    </row>
    <row r="221" spans="4:5" x14ac:dyDescent="0.25">
      <c r="D221" s="98"/>
      <c r="E221" s="54"/>
    </row>
    <row r="222" spans="4:5" x14ac:dyDescent="0.25">
      <c r="D222" s="98"/>
      <c r="E222" s="54"/>
    </row>
    <row r="223" spans="4:5" x14ac:dyDescent="0.25">
      <c r="D223" s="98"/>
      <c r="E223" s="54"/>
    </row>
    <row r="224" spans="4:5" x14ac:dyDescent="0.25">
      <c r="D224" s="98"/>
      <c r="E224" s="54"/>
    </row>
    <row r="225" spans="4:5" x14ac:dyDescent="0.25">
      <c r="D225" s="98"/>
      <c r="E225" s="54"/>
    </row>
    <row r="226" spans="4:5" x14ac:dyDescent="0.25">
      <c r="D226" s="98"/>
      <c r="E226" s="54"/>
    </row>
    <row r="227" spans="4:5" x14ac:dyDescent="0.25">
      <c r="D227" s="98"/>
      <c r="E227" s="54"/>
    </row>
    <row r="228" spans="4:5" x14ac:dyDescent="0.25">
      <c r="D228" s="98"/>
      <c r="E228" s="54"/>
    </row>
    <row r="229" spans="4:5" x14ac:dyDescent="0.25">
      <c r="D229" s="98"/>
      <c r="E229" s="54"/>
    </row>
    <row r="230" spans="4:5" x14ac:dyDescent="0.25">
      <c r="D230" s="98"/>
      <c r="E230" s="54"/>
    </row>
    <row r="231" spans="4:5" x14ac:dyDescent="0.25">
      <c r="D231" s="98"/>
      <c r="E231" s="54"/>
    </row>
    <row r="232" spans="4:5" x14ac:dyDescent="0.25">
      <c r="D232" s="98"/>
      <c r="E232" s="54"/>
    </row>
    <row r="233" spans="4:5" x14ac:dyDescent="0.25">
      <c r="D233" s="98"/>
      <c r="E233" s="54"/>
    </row>
    <row r="234" spans="4:5" x14ac:dyDescent="0.25">
      <c r="D234" s="98"/>
      <c r="E234" s="54"/>
    </row>
    <row r="235" spans="4:5" x14ac:dyDescent="0.25">
      <c r="D235" s="98"/>
      <c r="E235" s="54"/>
    </row>
    <row r="236" spans="4:5" x14ac:dyDescent="0.25">
      <c r="D236" s="98"/>
      <c r="E236" s="54"/>
    </row>
    <row r="237" spans="4:5" x14ac:dyDescent="0.25">
      <c r="D237" s="98"/>
      <c r="E237" s="54"/>
    </row>
    <row r="238" spans="4:5" x14ac:dyDescent="0.25">
      <c r="D238" s="98"/>
      <c r="E238" s="54"/>
    </row>
    <row r="239" spans="4:5" x14ac:dyDescent="0.25">
      <c r="D239" s="98"/>
      <c r="E239" s="54"/>
    </row>
    <row r="240" spans="4:5" x14ac:dyDescent="0.25">
      <c r="D240" s="98"/>
    </row>
    <row r="241" spans="4:4" x14ac:dyDescent="0.25">
      <c r="D241" s="98"/>
    </row>
    <row r="242" spans="4:4" x14ac:dyDescent="0.25">
      <c r="D242" s="98"/>
    </row>
    <row r="243" spans="4:4" x14ac:dyDescent="0.25">
      <c r="D243" s="98"/>
    </row>
    <row r="244" spans="4:4" x14ac:dyDescent="0.25">
      <c r="D244" s="98"/>
    </row>
    <row r="245" spans="4:4" x14ac:dyDescent="0.25">
      <c r="D245" s="98"/>
    </row>
    <row r="246" spans="4:4" x14ac:dyDescent="0.25">
      <c r="D246" s="98"/>
    </row>
    <row r="247" spans="4:4" x14ac:dyDescent="0.25">
      <c r="D247" s="98"/>
    </row>
    <row r="248" spans="4:4" x14ac:dyDescent="0.25">
      <c r="D248" s="98"/>
    </row>
    <row r="249" spans="4:4" x14ac:dyDescent="0.25">
      <c r="D249" s="98"/>
    </row>
    <row r="250" spans="4:4" x14ac:dyDescent="0.25">
      <c r="D250" s="98"/>
    </row>
    <row r="251" spans="4:4" x14ac:dyDescent="0.25">
      <c r="D251" s="98"/>
    </row>
    <row r="252" spans="4:4" x14ac:dyDescent="0.25">
      <c r="D252" s="98"/>
    </row>
    <row r="253" spans="4:4" x14ac:dyDescent="0.25">
      <c r="D253" s="98"/>
    </row>
    <row r="254" spans="4:4" x14ac:dyDescent="0.25">
      <c r="D254" s="98"/>
    </row>
    <row r="255" spans="4:4" x14ac:dyDescent="0.25">
      <c r="D255" s="98"/>
    </row>
    <row r="256" spans="4:4" x14ac:dyDescent="0.25">
      <c r="D256" s="98"/>
    </row>
    <row r="257" spans="4:4" x14ac:dyDescent="0.25">
      <c r="D257" s="98"/>
    </row>
    <row r="258" spans="4:4" x14ac:dyDescent="0.25">
      <c r="D258" s="98"/>
    </row>
    <row r="259" spans="4:4" x14ac:dyDescent="0.25">
      <c r="D259" s="98"/>
    </row>
    <row r="260" spans="4:4" x14ac:dyDescent="0.25">
      <c r="D260" s="98"/>
    </row>
    <row r="261" spans="4:4" x14ac:dyDescent="0.25">
      <c r="D261" s="98"/>
    </row>
    <row r="262" spans="4:4" x14ac:dyDescent="0.25">
      <c r="D262" s="98"/>
    </row>
    <row r="263" spans="4:4" x14ac:dyDescent="0.25">
      <c r="D263" s="98"/>
    </row>
    <row r="264" spans="4:4" x14ac:dyDescent="0.25">
      <c r="D264" s="98"/>
    </row>
    <row r="265" spans="4:4" x14ac:dyDescent="0.25">
      <c r="D265" s="98"/>
    </row>
    <row r="266" spans="4:4" x14ac:dyDescent="0.25">
      <c r="D266" s="98"/>
    </row>
    <row r="267" spans="4:4" x14ac:dyDescent="0.25">
      <c r="D267" s="98"/>
    </row>
    <row r="268" spans="4:4" x14ac:dyDescent="0.25">
      <c r="D268" s="98"/>
    </row>
    <row r="269" spans="4:4" x14ac:dyDescent="0.25">
      <c r="D269" s="98"/>
    </row>
    <row r="270" spans="4:4" x14ac:dyDescent="0.25">
      <c r="D270" s="98"/>
    </row>
    <row r="271" spans="4:4" x14ac:dyDescent="0.25">
      <c r="D271" s="9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zoomScale="80" zoomScaleNormal="80" workbookViewId="0">
      <selection activeCell="B5" sqref="B5"/>
    </sheetView>
  </sheetViews>
  <sheetFormatPr defaultRowHeight="15" x14ac:dyDescent="0.25"/>
  <cols>
    <col min="1" max="1" width="10.7109375" style="6" customWidth="1"/>
    <col min="2" max="2" width="18.140625" style="19" bestFit="1" customWidth="1"/>
    <col min="3" max="3" width="20.140625" style="19" bestFit="1" customWidth="1"/>
    <col min="4" max="4" width="20.28515625" style="19" bestFit="1" customWidth="1"/>
    <col min="5" max="5" width="14.85546875" style="5" customWidth="1"/>
    <col min="6" max="6" width="14.28515625" style="5" customWidth="1"/>
    <col min="7" max="7" width="13.7109375" style="5" customWidth="1"/>
    <col min="8" max="8" width="18.140625" style="5" bestFit="1" customWidth="1"/>
    <col min="9" max="9" width="21.5703125" style="5" customWidth="1"/>
    <col min="10" max="10" width="14.42578125" style="6" bestFit="1" customWidth="1"/>
    <col min="11" max="11" width="13.42578125" style="6" bestFit="1" customWidth="1"/>
    <col min="12" max="12" width="12.5703125" style="6" bestFit="1" customWidth="1"/>
    <col min="13" max="13" width="18" style="6" customWidth="1"/>
    <col min="14" max="15" width="9.140625" style="6"/>
    <col min="16" max="16" width="8" style="5" bestFit="1" customWidth="1"/>
    <col min="17" max="17" width="9.5703125" style="5" bestFit="1" customWidth="1"/>
    <col min="18" max="18" width="8" style="5" bestFit="1" customWidth="1"/>
    <col min="19" max="19" width="9.5703125" style="5" bestFit="1" customWidth="1"/>
    <col min="20" max="20" width="8" style="5" bestFit="1" customWidth="1"/>
    <col min="21" max="21" width="9.5703125" style="5" bestFit="1" customWidth="1"/>
    <col min="22" max="26" width="9.140625" style="5"/>
    <col min="27" max="27" width="12.28515625" style="5" bestFit="1" customWidth="1"/>
    <col min="28" max="28" width="9.140625" style="5"/>
    <col min="29" max="29" width="12.28515625" style="5" bestFit="1" customWidth="1"/>
    <col min="30" max="30" width="9.140625" style="5"/>
    <col min="31" max="16384" width="9.140625" style="6"/>
  </cols>
  <sheetData>
    <row r="1" spans="1:31" ht="22.5" x14ac:dyDescent="0.25">
      <c r="A1" s="2" t="s">
        <v>860</v>
      </c>
      <c r="B1" s="16"/>
      <c r="C1" s="16"/>
      <c r="D1" s="16"/>
    </row>
    <row r="2" spans="1:31" ht="16.5" x14ac:dyDescent="0.25">
      <c r="A2" s="1" t="s">
        <v>893</v>
      </c>
      <c r="B2" s="17"/>
      <c r="C2" s="17"/>
      <c r="D2" s="17"/>
      <c r="P2" s="102" t="s">
        <v>913</v>
      </c>
    </row>
    <row r="3" spans="1:31" ht="16.5" x14ac:dyDescent="0.25">
      <c r="A3" s="1" t="s">
        <v>1011</v>
      </c>
      <c r="B3" s="41"/>
      <c r="P3" s="92" t="s">
        <v>905</v>
      </c>
      <c r="Q3" s="93"/>
      <c r="R3" s="93"/>
      <c r="S3" s="93"/>
      <c r="T3" s="93"/>
    </row>
    <row r="4" spans="1:31" ht="16.5" x14ac:dyDescent="0.25">
      <c r="A4" s="20"/>
      <c r="P4" s="21" t="s">
        <v>861</v>
      </c>
    </row>
    <row r="5" spans="1:31" ht="95.25" thickBot="1" x14ac:dyDescent="0.3">
      <c r="A5" s="8" t="s">
        <v>0</v>
      </c>
      <c r="B5" s="87" t="s">
        <v>899</v>
      </c>
      <c r="C5" s="88" t="s">
        <v>900</v>
      </c>
      <c r="D5" s="88" t="s">
        <v>901</v>
      </c>
      <c r="E5" s="9" t="s">
        <v>254</v>
      </c>
      <c r="F5" s="9" t="s">
        <v>255</v>
      </c>
      <c r="G5" s="9" t="s">
        <v>1</v>
      </c>
      <c r="H5" s="10" t="s">
        <v>2</v>
      </c>
      <c r="I5" s="10" t="s">
        <v>894</v>
      </c>
      <c r="J5" s="83" t="s">
        <v>895</v>
      </c>
      <c r="K5" s="83" t="s">
        <v>896</v>
      </c>
      <c r="L5" s="83" t="s">
        <v>897</v>
      </c>
      <c r="M5" s="84" t="s">
        <v>898</v>
      </c>
      <c r="P5" s="11" t="s">
        <v>71</v>
      </c>
      <c r="Q5" s="11" t="s">
        <v>72</v>
      </c>
      <c r="R5" s="11" t="s">
        <v>248</v>
      </c>
      <c r="S5" s="11" t="s">
        <v>249</v>
      </c>
      <c r="T5" s="11" t="s">
        <v>250</v>
      </c>
      <c r="U5" s="11" t="s">
        <v>251</v>
      </c>
      <c r="V5" s="11" t="s">
        <v>891</v>
      </c>
      <c r="W5" s="11" t="s">
        <v>892</v>
      </c>
      <c r="X5" s="109" t="s">
        <v>916</v>
      </c>
      <c r="Y5" s="109" t="s">
        <v>917</v>
      </c>
      <c r="Z5" s="109" t="s">
        <v>937</v>
      </c>
      <c r="AA5" s="109" t="s">
        <v>938</v>
      </c>
      <c r="AB5" s="109" t="s">
        <v>939</v>
      </c>
      <c r="AC5" s="109" t="s">
        <v>940</v>
      </c>
      <c r="AD5" s="109" t="s">
        <v>941</v>
      </c>
      <c r="AE5" s="109" t="s">
        <v>942</v>
      </c>
    </row>
    <row r="6" spans="1:31" ht="18.75" x14ac:dyDescent="0.3">
      <c r="A6" s="71" t="s">
        <v>949</v>
      </c>
      <c r="B6" s="69"/>
      <c r="C6" s="76">
        <f>($F$27*Resultatlista!$F$3)+((B6-(F6*Resultatlista!$F$3))/I6)</f>
        <v>-167.43081696270315</v>
      </c>
      <c r="D6" s="40">
        <f>IF(B6&gt;Gällande!E6*Resultatlista!$F$3,C6-(C6-(Gällande!$E$27*Resultatlista!$F$3))+((C6-(Gällande!$E$27*Resultatlista!$F$3))/Gällande!M6),C6)</f>
        <v>-167.43081696270315</v>
      </c>
      <c r="E6" s="36">
        <f>AVERAGE(P6,R6,T6,V6,X6,Z6,AB6,AD6)</f>
        <v>7.6191666666666666</v>
      </c>
      <c r="F6" s="36">
        <f>AVERAGE(Q6,S6,U6,W6,Y6,AA6,AC6,AE6)</f>
        <v>7.104111111111111</v>
      </c>
      <c r="G6" s="37">
        <f>E6-F6</f>
        <v>0.5150555555555556</v>
      </c>
      <c r="H6" s="38">
        <f t="shared" ref="H6:H11" si="0">$F$27-F6</f>
        <v>2.1798391880936645</v>
      </c>
      <c r="I6" s="39">
        <f>IF(G6/$G$27&lt;0.3,0.3,G6/$G$27)</f>
        <v>0.55622140316020741</v>
      </c>
      <c r="J6" s="85">
        <f t="shared" ref="J6:K6" si="1">STDEV(P6,R6,T6,V6,X6)</f>
        <v>0.41407527496016155</v>
      </c>
      <c r="K6" s="85">
        <f t="shared" si="1"/>
        <v>0.42791003997898303</v>
      </c>
      <c r="L6" s="85">
        <f>AVERAGE(J6:K6)</f>
        <v>0.42099265746957226</v>
      </c>
      <c r="M6" s="86">
        <f>L6/$L$27</f>
        <v>1.8310343054309179</v>
      </c>
      <c r="N6" s="81"/>
      <c r="O6" s="71" t="s">
        <v>949</v>
      </c>
      <c r="P6" s="23">
        <v>7.8</v>
      </c>
      <c r="Q6" s="23">
        <v>7.22</v>
      </c>
      <c r="R6" s="24"/>
      <c r="S6" s="24"/>
      <c r="T6" s="14">
        <f>'3D-JSM 2018'!B4</f>
        <v>8.15</v>
      </c>
      <c r="U6" s="57">
        <f>AVERAGE('3D-JSM 2018'!B4,'3D-JSM 2018'!B36,'3D-JSM 2018'!B37)</f>
        <v>7.9533333333333331</v>
      </c>
      <c r="V6" s="67">
        <f>'3D-JSM 2019'!C48</f>
        <v>8.625</v>
      </c>
      <c r="W6" s="67">
        <f>AVERAGE('3D-JSM 2019'!C4:C6,'3D-JSM 2019'!C48:C50)</f>
        <v>7.96875</v>
      </c>
      <c r="X6" s="63"/>
      <c r="Y6" s="63"/>
      <c r="Z6" s="126">
        <f>'3D-JSM 2022'!C30</f>
        <v>8.0208333333333339</v>
      </c>
      <c r="AA6" s="126">
        <f>AVERAGE('3D-JSM 2022'!C30:C31,'3D-JSM 2022'!C34)</f>
        <v>6.9097222222222223</v>
      </c>
      <c r="AB6" s="135">
        <f>'3D-JSM 2023'!B34</f>
        <v>5.5</v>
      </c>
      <c r="AC6" s="135">
        <f>AVERAGE('3D-JSM 2023'!B34:B35)</f>
        <v>5.46875</v>
      </c>
      <c r="AD6" s="112"/>
      <c r="AE6" s="113"/>
    </row>
    <row r="7" spans="1:31" ht="18.75" x14ac:dyDescent="0.3">
      <c r="A7" s="72" t="s">
        <v>950</v>
      </c>
      <c r="B7" s="69"/>
      <c r="C7" s="76">
        <f>($F$27*Resultatlista!$F$3)+((B7-(F7*Resultatlista!$F$3))/I7)</f>
        <v>228.53068500995596</v>
      </c>
      <c r="D7" s="40">
        <f>IF(B7&gt;Gällande!E7*Resultatlista!$F$3,C7-(C7-(Gällande!$E$27*Resultatlista!$F$3))+((C7-(Gällande!$E$27*Resultatlista!$F$3))/Gällande!M7),C7)</f>
        <v>228.53068500995596</v>
      </c>
      <c r="E7" s="36">
        <f t="shared" ref="E7:E46" si="2">AVERAGE(P7,R7,T7,V7,X7,Z7,AB7,AD7)</f>
        <v>8.3162500000000001</v>
      </c>
      <c r="F7" s="36">
        <f t="shared" ref="F7:F46" si="3">AVERAGE(Q7,S7,U7,W7,Y7,AA7,AC7,AE7)</f>
        <v>6.902976190476191</v>
      </c>
      <c r="G7" s="37">
        <f t="shared" ref="G7:G46" si="4">E7-F7</f>
        <v>1.4132738095238091</v>
      </c>
      <c r="H7" s="38">
        <f t="shared" si="0"/>
        <v>2.3809741087285845</v>
      </c>
      <c r="I7" s="39">
        <f t="shared" ref="I7:I46" si="5">IF(G7/$G$27&lt;0.3,0.3,G7/$G$27)</f>
        <v>1.5262298074525171</v>
      </c>
      <c r="J7" s="85">
        <f t="shared" ref="J7:J46" si="6">STDEV(P7,R7,T7,V7,X7)</f>
        <v>0.68148173938199641</v>
      </c>
      <c r="K7" s="85">
        <f t="shared" ref="K7:K46" si="7">STDEV(Q7,S7,U7,W7,Y7)</f>
        <v>0.79867381396356762</v>
      </c>
      <c r="L7" s="85">
        <f t="shared" ref="L7:L46" si="8">AVERAGE(J7:K7)</f>
        <v>0.74007777667278196</v>
      </c>
      <c r="M7" s="86">
        <f t="shared" ref="M7:M46" si="9">L7/$L$27</f>
        <v>3.2188395064178699</v>
      </c>
      <c r="N7" s="81"/>
      <c r="O7" s="72" t="s">
        <v>950</v>
      </c>
      <c r="P7" s="23">
        <v>7.9</v>
      </c>
      <c r="Q7" s="23">
        <v>6.61</v>
      </c>
      <c r="R7" s="24">
        <v>8.81</v>
      </c>
      <c r="S7" s="24">
        <v>6.55</v>
      </c>
      <c r="T7" s="14">
        <f>'3D-JSM 2018'!B38</f>
        <v>8.25</v>
      </c>
      <c r="U7" s="57">
        <f>AVERAGE('3D-JSM 2018'!B5:B7,'3D-JSM 2018'!B38:B43)</f>
        <v>7.4233333333333338</v>
      </c>
      <c r="V7" s="67">
        <f>'3D-JSM 2019'!C10</f>
        <v>9.4583333333333339</v>
      </c>
      <c r="W7" s="67">
        <f>AVERAGE('3D-JSM 2019'!C10:C12,'3D-JSM 2019'!C51:C57)</f>
        <v>8.5208333333333339</v>
      </c>
      <c r="X7" s="104"/>
      <c r="Y7" s="104">
        <f>'3D-JSM 2021'!C3</f>
        <v>7.166666666666667</v>
      </c>
      <c r="Z7" s="126">
        <f>'3D-JSM 2022'!C36</f>
        <v>7.104166666666667</v>
      </c>
      <c r="AA7" s="126">
        <f>AVERAGE('3D-JSM 2022'!C36:C38,'3D-JSM 2022'!C40)</f>
        <v>6.28125</v>
      </c>
      <c r="AB7" s="135">
        <f>'3D-JSM 2023'!B42</f>
        <v>8.375</v>
      </c>
      <c r="AC7" s="135">
        <f>AVERAGE('3D-JSM 2023'!B42:B46,'3D-JSM 2023'!B51:B55)</f>
        <v>5.7687500000000007</v>
      </c>
      <c r="AD7" s="112"/>
      <c r="AE7" s="113"/>
    </row>
    <row r="8" spans="1:31" ht="18.75" x14ac:dyDescent="0.3">
      <c r="A8" s="72" t="s">
        <v>951</v>
      </c>
      <c r="B8" s="69"/>
      <c r="C8" s="76">
        <f>($F$27*Resultatlista!$F$3)+((B8-(F8*Resultatlista!$F$3))/I8)</f>
        <v>197.75696791606259</v>
      </c>
      <c r="D8" s="40">
        <f>IF(B8&gt;Gällande!E8*Resultatlista!$F$3,C8-(C8-(Gällande!$E$27*Resultatlista!$F$3))+((C8-(Gällande!$E$27*Resultatlista!$F$3))/Gällande!M8),C8)</f>
        <v>197.75696791606259</v>
      </c>
      <c r="E8" s="36">
        <f t="shared" si="2"/>
        <v>8.793333333333333</v>
      </c>
      <c r="F8" s="36">
        <f t="shared" si="3"/>
        <v>7.4562996031746041</v>
      </c>
      <c r="G8" s="37">
        <f t="shared" si="4"/>
        <v>1.337033730158729</v>
      </c>
      <c r="H8" s="38">
        <f t="shared" si="0"/>
        <v>1.8276506960301715</v>
      </c>
      <c r="I8" s="39">
        <f t="shared" si="5"/>
        <v>1.4438962349590614</v>
      </c>
      <c r="J8" s="85">
        <f t="shared" si="6"/>
        <v>0.41940574692719185</v>
      </c>
      <c r="K8" s="85">
        <f t="shared" si="7"/>
        <v>0.52448767992097656</v>
      </c>
      <c r="L8" s="85">
        <f t="shared" si="8"/>
        <v>0.47194671342408423</v>
      </c>
      <c r="M8" s="86">
        <f t="shared" si="9"/>
        <v>2.052650105132368</v>
      </c>
      <c r="N8" s="81"/>
      <c r="O8" s="72" t="s">
        <v>951</v>
      </c>
      <c r="P8" s="23">
        <v>8.1999999999999993</v>
      </c>
      <c r="Q8" s="23">
        <v>7.35</v>
      </c>
      <c r="R8" s="24">
        <v>8.69</v>
      </c>
      <c r="S8" s="24">
        <v>6.99</v>
      </c>
      <c r="T8" s="14">
        <f>'3D-JSM 2018'!B11</f>
        <v>8.83</v>
      </c>
      <c r="U8" s="57">
        <f>AVERAGE('3D-JSM 2018'!B11:B15,'3D-JSM 2018'!B45:B47)</f>
        <v>7.30375</v>
      </c>
      <c r="V8" s="67">
        <f>'3D-JSM 2019'!C16</f>
        <v>9.2291666666666661</v>
      </c>
      <c r="W8" s="67">
        <f>AVERAGE('3D-JSM 2019'!C16:C20,'3D-JSM 2019'!C60:C62)</f>
        <v>8.1510416666666661</v>
      </c>
      <c r="X8" s="104">
        <f>'3D-JSM 2021'!C8</f>
        <v>9.1875</v>
      </c>
      <c r="Y8" s="104">
        <f>AVERAGE('3D-JSM 2021'!C5,'3D-JSM 2021'!C8,'3D-JSM 2021'!C9)</f>
        <v>8.125</v>
      </c>
      <c r="Z8" s="126">
        <f>'3D-JSM 2022'!C45</f>
        <v>8.5625</v>
      </c>
      <c r="AA8" s="126">
        <f>AVERAGE('3D-JSM 2022'!C45:C46,'3D-JSM 2022'!C49:C50)</f>
        <v>7.28125</v>
      </c>
      <c r="AB8" s="135">
        <f>'3D-JSM 2023'!B64</f>
        <v>8.8541666666666661</v>
      </c>
      <c r="AC8" s="135">
        <f>AVERAGE('3D-JSM 2023'!B64:B68,'3D-JSM 2023'!B72)</f>
        <v>6.9930555555555562</v>
      </c>
      <c r="AD8" s="112"/>
      <c r="AE8" s="113"/>
    </row>
    <row r="9" spans="1:31" ht="18.75" x14ac:dyDescent="0.3">
      <c r="A9" s="72" t="s">
        <v>952</v>
      </c>
      <c r="B9" s="69"/>
      <c r="C9" s="76">
        <f>($F$27*Resultatlista!$F$3)+((B9-(F9*Resultatlista!$F$3))/I9)</f>
        <v>-272.27734142408701</v>
      </c>
      <c r="D9" s="40">
        <f>IF(B9&gt;Gällande!E9*Resultatlista!$F$3,C9-(C9-(Gällande!$E$27*Resultatlista!$F$3))+((C9-(Gällande!$E$27*Resultatlista!$F$3))/Gällande!M9),C9)</f>
        <v>-272.27734142408701</v>
      </c>
      <c r="E9" s="36">
        <f t="shared" si="2"/>
        <v>9.6050000000000004</v>
      </c>
      <c r="F9" s="36">
        <f t="shared" si="3"/>
        <v>9.0450000000000017</v>
      </c>
      <c r="G9" s="37">
        <f t="shared" si="4"/>
        <v>0.55999999999999872</v>
      </c>
      <c r="H9" s="38">
        <f t="shared" si="0"/>
        <v>0.23895029920477384</v>
      </c>
      <c r="I9" s="39">
        <f t="shared" si="5"/>
        <v>0.60475803514775939</v>
      </c>
      <c r="J9" s="85">
        <f t="shared" si="6"/>
        <v>0.41719300090006295</v>
      </c>
      <c r="K9" s="85">
        <f t="shared" si="7"/>
        <v>0.72831998462214353</v>
      </c>
      <c r="L9" s="85">
        <f t="shared" si="8"/>
        <v>0.5727564927611033</v>
      </c>
      <c r="M9" s="86">
        <f t="shared" si="9"/>
        <v>2.4911046981375775</v>
      </c>
      <c r="N9" s="81"/>
      <c r="O9" s="72" t="s">
        <v>952</v>
      </c>
      <c r="P9" s="23">
        <v>9.9</v>
      </c>
      <c r="Q9" s="23">
        <v>9.56</v>
      </c>
      <c r="R9" s="24"/>
      <c r="S9" s="24"/>
      <c r="T9" s="14">
        <f>'3D-JSM 2018'!B48</f>
        <v>9.31</v>
      </c>
      <c r="U9" s="57">
        <f>AVERAGE('3D-JSM 2018'!B48:B49)</f>
        <v>8.5300000000000011</v>
      </c>
      <c r="V9" s="62"/>
      <c r="W9" s="62"/>
      <c r="X9" s="63"/>
      <c r="Y9" s="63"/>
      <c r="Z9" s="110"/>
      <c r="AA9" s="110"/>
      <c r="AB9" s="111"/>
      <c r="AC9" s="111"/>
      <c r="AD9" s="112"/>
      <c r="AE9" s="113"/>
    </row>
    <row r="10" spans="1:31" ht="18.75" x14ac:dyDescent="0.3">
      <c r="A10" s="72" t="s">
        <v>953</v>
      </c>
      <c r="B10" s="69"/>
      <c r="C10" s="76">
        <f>($F$27*Resultatlista!$F$3)+((B10-(F10*Resultatlista!$F$3))/I10)</f>
        <v>37.494232608736752</v>
      </c>
      <c r="D10" s="40">
        <f>IF(B10&gt;Gällande!E10*Resultatlista!$F$3,C10-(C10-(Gällande!$E$27*Resultatlista!$F$3))+((C10-(Gällande!$E$27*Resultatlista!$F$3))/Gällande!M10),C10)</f>
        <v>37.494232608736752</v>
      </c>
      <c r="E10" s="36">
        <f t="shared" si="2"/>
        <v>10.446666666666665</v>
      </c>
      <c r="F10" s="36">
        <f t="shared" si="3"/>
        <v>9.4207142857142845</v>
      </c>
      <c r="G10" s="37">
        <f t="shared" si="4"/>
        <v>1.0259523809523809</v>
      </c>
      <c r="H10" s="38">
        <f t="shared" si="0"/>
        <v>-0.13676398650950894</v>
      </c>
      <c r="I10" s="39">
        <f t="shared" si="5"/>
        <v>1.1079516893927301</v>
      </c>
      <c r="J10" s="85">
        <f t="shared" si="6"/>
        <v>0.30594117081556677</v>
      </c>
      <c r="K10" s="85">
        <f t="shared" si="7"/>
        <v>0.69667822956911429</v>
      </c>
      <c r="L10" s="85">
        <f t="shared" si="8"/>
        <v>0.50130970019234056</v>
      </c>
      <c r="M10" s="86">
        <f t="shared" si="9"/>
        <v>2.1803593065368543</v>
      </c>
      <c r="N10" s="81"/>
      <c r="O10" s="72" t="s">
        <v>953</v>
      </c>
      <c r="P10" s="23">
        <v>10</v>
      </c>
      <c r="Q10" s="23">
        <v>9.35</v>
      </c>
      <c r="R10" s="24">
        <v>10.5</v>
      </c>
      <c r="S10" s="24">
        <v>9.4600000000000009</v>
      </c>
      <c r="T10" s="14">
        <f>'3D-JSM 2018'!B18</f>
        <v>10.62</v>
      </c>
      <c r="U10" s="57">
        <f>AVERAGE('3D-JSM 2018'!B18,'3D-JSM 2018'!B50:B54)</f>
        <v>10.093333333333332</v>
      </c>
      <c r="V10" s="67">
        <f>'3D-JSM 2019'!C67</f>
        <v>10.666666666666666</v>
      </c>
      <c r="W10" s="67">
        <f>AVERAGE('3D-JSM 2019'!C23:C24,'3D-JSM 2019'!C67:C71)</f>
        <v>10.3125</v>
      </c>
      <c r="X10" s="104"/>
      <c r="Y10" s="104">
        <f>'3D-JSM 2021'!C11</f>
        <v>8.5416666666666661</v>
      </c>
      <c r="Z10" s="110"/>
      <c r="AA10" s="126">
        <f>'3D-JSM 2022'!C53</f>
        <v>9.9375</v>
      </c>
      <c r="AB10" s="111"/>
      <c r="AC10" s="135">
        <f>'3D-JSM 2023'!B77</f>
        <v>8.25</v>
      </c>
      <c r="AD10" s="112"/>
      <c r="AE10" s="113"/>
    </row>
    <row r="11" spans="1:31" ht="18.75" x14ac:dyDescent="0.3">
      <c r="A11" s="72" t="s">
        <v>954</v>
      </c>
      <c r="B11" s="69"/>
      <c r="C11" s="76">
        <f>($F$27*Resultatlista!$F$3)+((B11-(F11*Resultatlista!$F$3))/I11)</f>
        <v>-196.64471422278245</v>
      </c>
      <c r="D11" s="40">
        <f>IF(B11&gt;Gällande!E11*Resultatlista!$F$3,C11-(C11-(Gällande!$E$27*Resultatlista!$F$3))+((C11-(Gällande!$E$27*Resultatlista!$F$3))/Gällande!M11),C11)</f>
        <v>-196.64471422278245</v>
      </c>
      <c r="E11" s="36">
        <f t="shared" si="2"/>
        <v>9.2952083333333331</v>
      </c>
      <c r="F11" s="36">
        <f t="shared" si="3"/>
        <v>8.6935833333333328</v>
      </c>
      <c r="G11" s="37">
        <f t="shared" si="4"/>
        <v>0.6016250000000003</v>
      </c>
      <c r="H11" s="38">
        <f t="shared" si="0"/>
        <v>0.59036696587144277</v>
      </c>
      <c r="I11" s="39">
        <f t="shared" si="5"/>
        <v>0.6497099158853068</v>
      </c>
      <c r="J11" s="85">
        <f t="shared" si="6"/>
        <v>0.48494290185088401</v>
      </c>
      <c r="K11" s="85">
        <f t="shared" si="7"/>
        <v>0.75531333178136539</v>
      </c>
      <c r="L11" s="85">
        <f t="shared" si="8"/>
        <v>0.62012811681612467</v>
      </c>
      <c r="M11" s="86">
        <f t="shared" si="9"/>
        <v>2.697139333682236</v>
      </c>
      <c r="N11" s="81"/>
      <c r="O11" s="72" t="s">
        <v>954</v>
      </c>
      <c r="P11" s="23">
        <v>9.1</v>
      </c>
      <c r="Q11" s="23">
        <v>8.65</v>
      </c>
      <c r="R11" s="24">
        <v>9.0399999999999991</v>
      </c>
      <c r="S11" s="24">
        <v>8.6300000000000008</v>
      </c>
      <c r="T11" s="14">
        <f>'3D-JSM 2018'!B20</f>
        <v>9.02</v>
      </c>
      <c r="U11" s="57">
        <f>AVERAGE('3D-JSM 2018'!B20:B22)</f>
        <v>8.5733333333333324</v>
      </c>
      <c r="V11" s="67">
        <f>'3D-JSM 2019'!C25</f>
        <v>10.020833333333334</v>
      </c>
      <c r="W11" s="67">
        <f>AVERAGE('3D-JSM 2019'!C25:C26)</f>
        <v>9.8645833333333339</v>
      </c>
      <c r="X11" s="63"/>
      <c r="Y11" s="104">
        <f>'3D-JSM 2021'!C13</f>
        <v>7.75</v>
      </c>
      <c r="Z11" s="110"/>
      <c r="AA11" s="110"/>
      <c r="AB11" s="111"/>
      <c r="AC11" s="111"/>
      <c r="AD11" s="112"/>
      <c r="AE11" s="113"/>
    </row>
    <row r="12" spans="1:31" ht="18.75" x14ac:dyDescent="0.3">
      <c r="A12" s="72" t="s">
        <v>955</v>
      </c>
      <c r="B12" s="69"/>
      <c r="C12" s="76">
        <f>($F$27*Resultatlista!$F$3)+((B12-(F12*Resultatlista!$F$3))/I12)</f>
        <v>-25.445872563047715</v>
      </c>
      <c r="D12" s="40">
        <f>IF(B12&gt;Gällande!E12*Resultatlista!$F$3,C12-(C12-(Gällande!$E$27*Resultatlista!$F$3))+((C12-(Gällande!$E$27*Resultatlista!$F$3))/Gällande!M12),C12)</f>
        <v>-25.445872563047715</v>
      </c>
      <c r="E12" s="36">
        <f t="shared" si="2"/>
        <v>10.061666666666666</v>
      </c>
      <c r="F12" s="36">
        <f t="shared" si="3"/>
        <v>9.1941666666666677</v>
      </c>
      <c r="G12" s="37">
        <f t="shared" si="4"/>
        <v>0.86749999999999794</v>
      </c>
      <c r="H12" s="38">
        <f t="shared" ref="H12" si="10">$F$27-F12</f>
        <v>8.9783632538107838E-2</v>
      </c>
      <c r="I12" s="39">
        <f t="shared" si="5"/>
        <v>0.93683499194764508</v>
      </c>
      <c r="J12" s="85">
        <f t="shared" si="6"/>
        <v>0.245831920899897</v>
      </c>
      <c r="K12" s="85">
        <f t="shared" si="7"/>
        <v>0.56464729035035721</v>
      </c>
      <c r="L12" s="85">
        <f t="shared" si="8"/>
        <v>0.40523960562512712</v>
      </c>
      <c r="M12" s="86">
        <f t="shared" si="9"/>
        <v>1.7625191476707243</v>
      </c>
      <c r="N12" s="81"/>
      <c r="O12" s="72" t="s">
        <v>955</v>
      </c>
      <c r="P12" s="23">
        <v>10</v>
      </c>
      <c r="Q12" s="23">
        <v>8.92</v>
      </c>
      <c r="R12" s="24">
        <v>9.98</v>
      </c>
      <c r="S12" s="24">
        <v>8.5299999999999994</v>
      </c>
      <c r="T12" s="14">
        <f>'3D-JSM 2018'!B56</f>
        <v>9.85</v>
      </c>
      <c r="U12" s="57">
        <f>AVERAGE('3D-JSM 2018'!B56:B58)</f>
        <v>8.9500000000000011</v>
      </c>
      <c r="V12" s="67">
        <f>'3D-JSM 2019'!C74</f>
        <v>10.416666666666666</v>
      </c>
      <c r="W12" s="67">
        <f>AVERAGE('3D-JSM 2019'!C74:C78)</f>
        <v>9.8625000000000007</v>
      </c>
      <c r="X12" s="63"/>
      <c r="Y12" s="63"/>
      <c r="Z12" s="110"/>
      <c r="AA12" s="126">
        <f>'3D-JSM 2022'!C55</f>
        <v>9.7083333333333339</v>
      </c>
      <c r="AB12" s="111"/>
      <c r="AC12" s="111"/>
      <c r="AD12" s="112"/>
      <c r="AE12" s="113"/>
    </row>
    <row r="13" spans="1:31" ht="18.75" x14ac:dyDescent="0.3">
      <c r="A13" s="72" t="s">
        <v>956</v>
      </c>
      <c r="B13" s="69"/>
      <c r="C13" s="76">
        <f>($F$27*Resultatlista!$F$3)+((B13-(F13*Resultatlista!$F$3))/I13)</f>
        <v>-0.81237539198542663</v>
      </c>
      <c r="D13" s="40">
        <f>IF(B13&gt;Gällande!E13*Resultatlista!$F$3,C13-(C13-(Gällande!$E$27*Resultatlista!$F$3))+((C13-(Gällande!$E$27*Resultatlista!$F$3))/Gällande!M13),C13)</f>
        <v>-0.81237539198542663</v>
      </c>
      <c r="E13" s="36">
        <f t="shared" si="2"/>
        <v>6.24</v>
      </c>
      <c r="F13" s="36">
        <f t="shared" si="3"/>
        <v>5.6750000000000007</v>
      </c>
      <c r="G13" s="37">
        <f t="shared" ref="G13" si="11">E13-F13</f>
        <v>0.5649999999999995</v>
      </c>
      <c r="H13" s="38">
        <f t="shared" ref="H13" si="12">$F$27-F13</f>
        <v>3.6089502992047748</v>
      </c>
      <c r="I13" s="39">
        <f t="shared" si="5"/>
        <v>0.6101576604615796</v>
      </c>
      <c r="J13" s="85">
        <f t="shared" si="6"/>
        <v>0.77781745930520207</v>
      </c>
      <c r="K13" s="85">
        <f t="shared" si="7"/>
        <v>2.12132034355966E-2</v>
      </c>
      <c r="L13" s="85">
        <f t="shared" si="8"/>
        <v>0.39951533137039935</v>
      </c>
      <c r="M13" s="86">
        <f t="shared" si="9"/>
        <v>1.7376224128984341</v>
      </c>
      <c r="N13" s="81"/>
      <c r="O13" s="72" t="s">
        <v>956</v>
      </c>
      <c r="P13" s="23"/>
      <c r="Q13" s="23"/>
      <c r="R13" s="24">
        <v>6.79</v>
      </c>
      <c r="S13" s="24">
        <v>5.66</v>
      </c>
      <c r="T13" s="14">
        <f>'3D-JSM 2018'!B24</f>
        <v>5.69</v>
      </c>
      <c r="U13" s="57">
        <f>AVERAGE('3D-JSM 2018'!B24)</f>
        <v>5.69</v>
      </c>
      <c r="V13" s="62"/>
      <c r="W13" s="62"/>
      <c r="X13" s="63"/>
      <c r="Y13" s="63"/>
      <c r="Z13" s="110"/>
      <c r="AA13" s="110"/>
      <c r="AB13" s="111"/>
      <c r="AC13" s="111"/>
      <c r="AD13" s="112"/>
      <c r="AE13" s="113"/>
    </row>
    <row r="14" spans="1:31" ht="18.75" x14ac:dyDescent="0.3">
      <c r="A14" s="72" t="s">
        <v>957</v>
      </c>
      <c r="B14" s="69"/>
      <c r="C14" s="76">
        <f>($F$27*Resultatlista!$F$3)+((B14-(F14*Resultatlista!$F$3))/I14)</f>
        <v>202.75871776593328</v>
      </c>
      <c r="D14" s="40">
        <f>IF(B14&gt;Gällande!E14*Resultatlista!$F$3,C14-(C14-(Gällande!$E$27*Resultatlista!$F$3))+((C14-(Gällande!$E$27*Resultatlista!$F$3))/Gällande!M14),C14)</f>
        <v>202.75871776593328</v>
      </c>
      <c r="E14" s="36">
        <f t="shared" si="2"/>
        <v>5.5197222222222218</v>
      </c>
      <c r="F14" s="36">
        <f t="shared" si="3"/>
        <v>4.6658333333333335</v>
      </c>
      <c r="G14" s="37">
        <f t="shared" si="4"/>
        <v>0.85388888888888825</v>
      </c>
      <c r="H14" s="38">
        <f t="shared" ref="H14:H46" si="13">$F$27-F14</f>
        <v>4.618116965871442</v>
      </c>
      <c r="I14" s="39">
        <f t="shared" si="5"/>
        <v>0.92213601192669414</v>
      </c>
      <c r="J14" s="85">
        <f t="shared" si="6"/>
        <v>2.0647518010647183</v>
      </c>
      <c r="K14" s="85">
        <f t="shared" si="7"/>
        <v>0.65053823869162475</v>
      </c>
      <c r="L14" s="85">
        <f t="shared" si="8"/>
        <v>1.3576450198781715</v>
      </c>
      <c r="M14" s="86">
        <f t="shared" si="9"/>
        <v>5.9048407659557425</v>
      </c>
      <c r="N14" s="81"/>
      <c r="O14" s="72" t="s">
        <v>957</v>
      </c>
      <c r="P14" s="90">
        <v>7</v>
      </c>
      <c r="Q14" s="90">
        <v>5</v>
      </c>
      <c r="R14" s="24"/>
      <c r="S14" s="24"/>
      <c r="T14" s="14">
        <f>'3D-JSM 2018'!B26</f>
        <v>4.08</v>
      </c>
      <c r="U14" s="57">
        <f>AVERAGE('3D-JSM 2018'!B26)</f>
        <v>4.08</v>
      </c>
      <c r="V14" s="62"/>
      <c r="W14" s="62"/>
      <c r="X14" s="63"/>
      <c r="Y14" s="63"/>
      <c r="Z14" s="110"/>
      <c r="AA14" s="126">
        <f>'3D-JSM 2022'!C57</f>
        <v>4.4375</v>
      </c>
      <c r="AB14" s="135">
        <f>'3D-JSM 2023'!B82</f>
        <v>5.479166666666667</v>
      </c>
      <c r="AC14" s="135">
        <f>AVERAGE('3D-JSM 2023'!B82,'3D-JSM 2023'!B85)</f>
        <v>5.1458333333333339</v>
      </c>
      <c r="AD14" s="112"/>
      <c r="AE14" s="113"/>
    </row>
    <row r="15" spans="1:31" ht="18.75" x14ac:dyDescent="0.3">
      <c r="A15" s="72" t="s">
        <v>958</v>
      </c>
      <c r="B15" s="69"/>
      <c r="C15" s="76">
        <f>($F$27*Resultatlista!$F$3)+((B15-(F15*Resultatlista!$F$3))/I15)</f>
        <v>286.60245471153723</v>
      </c>
      <c r="D15" s="40">
        <f>IF(B15&gt;Gällande!E15*Resultatlista!$F$3,C15-(C15-(Gällande!$E$27*Resultatlista!$F$3))+((C15-(Gällande!$E$27*Resultatlista!$F$3))/Gällande!M15),C15)</f>
        <v>286.60245471153723</v>
      </c>
      <c r="E15" s="36">
        <f t="shared" si="2"/>
        <v>6.4795833333333333</v>
      </c>
      <c r="F15" s="36">
        <f t="shared" si="3"/>
        <v>5.064166666666666</v>
      </c>
      <c r="G15" s="37">
        <f t="shared" si="4"/>
        <v>1.4154166666666672</v>
      </c>
      <c r="H15" s="38">
        <f t="shared" si="13"/>
        <v>4.2197836325381095</v>
      </c>
      <c r="I15" s="39">
        <f t="shared" si="5"/>
        <v>1.528543932587012</v>
      </c>
      <c r="J15" s="85">
        <f t="shared" si="6"/>
        <v>0.9982543791817553</v>
      </c>
      <c r="K15" s="85">
        <f t="shared" si="7"/>
        <v>0.5982441031422242</v>
      </c>
      <c r="L15" s="85">
        <f t="shared" si="8"/>
        <v>0.7982492411619897</v>
      </c>
      <c r="M15" s="86">
        <f t="shared" si="9"/>
        <v>3.4718461686174216</v>
      </c>
      <c r="N15" s="81"/>
      <c r="O15" s="72" t="s">
        <v>958</v>
      </c>
      <c r="P15" s="23">
        <v>7.3</v>
      </c>
      <c r="Q15" s="23">
        <v>6.02</v>
      </c>
      <c r="R15" s="24">
        <v>7.33</v>
      </c>
      <c r="S15" s="24">
        <v>5.45</v>
      </c>
      <c r="T15" s="14">
        <f>'3D-JSM 2018'!B61</f>
        <v>5.33</v>
      </c>
      <c r="U15" s="57">
        <f>AVERAGE('3D-JSM 2018'!B27,'3D-JSM 2018'!B61)</f>
        <v>4.58</v>
      </c>
      <c r="V15" s="67">
        <f>'3D-JSM 2019'!C81</f>
        <v>5.958333333333333</v>
      </c>
      <c r="W15" s="67">
        <f>AVERAGE('3D-JSM 2019'!C81:C82)</f>
        <v>5.520833333333333</v>
      </c>
      <c r="X15" s="63"/>
      <c r="Y15" s="63"/>
      <c r="Z15" s="110"/>
      <c r="AA15" s="126">
        <f>'3D-JSM 2022'!C59</f>
        <v>3.75</v>
      </c>
      <c r="AB15" s="135"/>
      <c r="AC15" s="135"/>
      <c r="AD15" s="112"/>
      <c r="AE15" s="113"/>
    </row>
    <row r="16" spans="1:31" ht="18.75" x14ac:dyDescent="0.3">
      <c r="A16" s="72" t="s">
        <v>959</v>
      </c>
      <c r="B16" s="69"/>
      <c r="C16" s="76">
        <f>($F$27*Resultatlista!$F$3)+((B16-(F16*Resultatlista!$F$3))/I16)</f>
        <v>225.53478397911539</v>
      </c>
      <c r="D16" s="40">
        <f>IF(B16&gt;Gällande!E16*Resultatlista!$F$3,C16-(C16-(Gällande!$E$27*Resultatlista!$F$3))+((C16-(Gällande!$E$27*Resultatlista!$F$3))/Gällande!M16),C16)</f>
        <v>225.53478397911539</v>
      </c>
      <c r="E16" s="36">
        <f t="shared" si="2"/>
        <v>6.0956250000000001</v>
      </c>
      <c r="F16" s="36">
        <f t="shared" si="3"/>
        <v>5.0714583333333341</v>
      </c>
      <c r="G16" s="37">
        <f t="shared" si="4"/>
        <v>1.024166666666666</v>
      </c>
      <c r="H16" s="38">
        <f t="shared" si="13"/>
        <v>4.2124919658714415</v>
      </c>
      <c r="I16" s="39">
        <f t="shared" si="5"/>
        <v>1.1060232517806512</v>
      </c>
      <c r="J16" s="85">
        <f t="shared" si="6"/>
        <v>0.30220284992038032</v>
      </c>
      <c r="K16" s="85">
        <f t="shared" si="7"/>
        <v>0.48489134664948969</v>
      </c>
      <c r="L16" s="85">
        <f t="shared" si="8"/>
        <v>0.393547098284935</v>
      </c>
      <c r="M16" s="86">
        <f t="shared" si="9"/>
        <v>1.7116646216438851</v>
      </c>
      <c r="N16" s="81"/>
      <c r="O16" s="72" t="s">
        <v>959</v>
      </c>
      <c r="P16" s="23">
        <v>5.7</v>
      </c>
      <c r="Q16" s="23">
        <v>5.01</v>
      </c>
      <c r="R16" s="24">
        <v>6.02</v>
      </c>
      <c r="S16" s="24">
        <v>4.41</v>
      </c>
      <c r="T16" s="14">
        <f>'3D-JSM 2018'!B63</f>
        <v>6.35</v>
      </c>
      <c r="U16" s="57">
        <f>AVERAGE('3D-JSM 2018'!B29:B30,'3D-JSM 2018'!B63:B66)</f>
        <v>5.47</v>
      </c>
      <c r="V16" s="67">
        <f>'3D-JSM 2019'!C34</f>
        <v>6.3125</v>
      </c>
      <c r="W16" s="67">
        <f>AVERAGE('3D-JSM 2019'!C34:C35)</f>
        <v>5.3958333333333339</v>
      </c>
      <c r="X16" s="63"/>
      <c r="Y16" s="63"/>
      <c r="Z16" s="110"/>
      <c r="AA16" s="110"/>
      <c r="AB16" s="111"/>
      <c r="AC16" s="135"/>
      <c r="AD16" s="112"/>
      <c r="AE16" s="113"/>
    </row>
    <row r="17" spans="1:31" ht="18.75" x14ac:dyDescent="0.3">
      <c r="A17" s="72" t="s">
        <v>960</v>
      </c>
      <c r="B17" s="69"/>
      <c r="C17" s="76">
        <f>($F$27*Resultatlista!$F$3)+((B17-(F17*Resultatlista!$F$3))/I17)</f>
        <v>213.67090504702361</v>
      </c>
      <c r="D17" s="40">
        <f>IF(B17&gt;Gällande!E17*Resultatlista!$F$3,C17-(C17-(Gällande!$E$27*Resultatlista!$F$3))+((C17-(Gällande!$E$27*Resultatlista!$F$3))/Gällande!M17),C17)</f>
        <v>213.67090504702361</v>
      </c>
      <c r="E17" s="36">
        <f t="shared" si="2"/>
        <v>8.85</v>
      </c>
      <c r="F17" s="36">
        <f t="shared" si="3"/>
        <v>7.4268749999999999</v>
      </c>
      <c r="G17" s="37">
        <f t="shared" si="4"/>
        <v>1.4231249999999998</v>
      </c>
      <c r="H17" s="38">
        <f t="shared" si="13"/>
        <v>1.8570752992047757</v>
      </c>
      <c r="I17" s="39">
        <f t="shared" si="5"/>
        <v>1.536868354945816</v>
      </c>
      <c r="J17" s="85">
        <f t="shared" si="6"/>
        <v>0.21213203435596475</v>
      </c>
      <c r="K17" s="85">
        <f t="shared" si="7"/>
        <v>0.16263455967290624</v>
      </c>
      <c r="L17" s="85">
        <f t="shared" si="8"/>
        <v>0.18738329701443551</v>
      </c>
      <c r="M17" s="86">
        <f t="shared" si="9"/>
        <v>0.81499104321785143</v>
      </c>
      <c r="N17" s="81"/>
      <c r="O17" s="72" t="s">
        <v>960</v>
      </c>
      <c r="P17" s="23">
        <v>8.6999999999999993</v>
      </c>
      <c r="Q17" s="23">
        <v>8.27</v>
      </c>
      <c r="R17" s="90">
        <v>9</v>
      </c>
      <c r="S17" s="90">
        <v>8.5</v>
      </c>
      <c r="T17" s="14"/>
      <c r="U17" s="57"/>
      <c r="V17" s="62"/>
      <c r="W17" s="62"/>
      <c r="X17" s="63"/>
      <c r="Y17" s="63"/>
      <c r="Z17" s="126"/>
      <c r="AA17" s="126">
        <f>'3D-JSM 2022'!C4</f>
        <v>6.9375</v>
      </c>
      <c r="AB17" s="111"/>
      <c r="AC17" s="111">
        <f>'3D-JSM 2023'!B4</f>
        <v>6</v>
      </c>
      <c r="AD17" s="112"/>
      <c r="AE17" s="113"/>
    </row>
    <row r="18" spans="1:31" ht="18.75" x14ac:dyDescent="0.3">
      <c r="A18" s="72" t="s">
        <v>961</v>
      </c>
      <c r="B18" s="69"/>
      <c r="C18" s="76">
        <f>($F$27*Resultatlista!$F$3)+((B18-(F18*Resultatlista!$F$3))/I18)</f>
        <v>-38.043974843741069</v>
      </c>
      <c r="D18" s="40">
        <f>IF(B18&gt;Gällande!E18*Resultatlista!$F$3,C18-(C18-(Gällande!$E$27*Resultatlista!$F$3))+((C18-(Gällande!$E$27*Resultatlista!$F$3))/Gällande!M18),C18)</f>
        <v>-38.043974843741069</v>
      </c>
      <c r="E18" s="36">
        <f t="shared" si="2"/>
        <v>9.3363095238095237</v>
      </c>
      <c r="F18" s="36">
        <f t="shared" si="3"/>
        <v>8.5505505952380947</v>
      </c>
      <c r="G18" s="37">
        <f t="shared" si="4"/>
        <v>0.78575892857142904</v>
      </c>
      <c r="H18" s="38">
        <f t="shared" si="13"/>
        <v>0.73339970396668086</v>
      </c>
      <c r="I18" s="39">
        <f t="shared" si="5"/>
        <v>0.84856076025476279</v>
      </c>
      <c r="J18" s="85">
        <f t="shared" si="6"/>
        <v>0.30170234595633399</v>
      </c>
      <c r="K18" s="85">
        <f t="shared" si="7"/>
        <v>0.16689606680843747</v>
      </c>
      <c r="L18" s="85">
        <f t="shared" si="8"/>
        <v>0.23429920638238572</v>
      </c>
      <c r="M18" s="86">
        <f t="shared" si="9"/>
        <v>1.0190436270314147</v>
      </c>
      <c r="N18" s="81"/>
      <c r="O18" s="72" t="s">
        <v>961</v>
      </c>
      <c r="P18" s="23">
        <v>9.6</v>
      </c>
      <c r="Q18" s="23">
        <v>8.89</v>
      </c>
      <c r="R18" s="24">
        <v>10</v>
      </c>
      <c r="S18" s="24">
        <v>8.84</v>
      </c>
      <c r="T18" s="14">
        <f>'3D-JSM 2018'!B68</f>
        <v>9.65</v>
      </c>
      <c r="U18" s="57">
        <f>AVERAGE('3D-JSM 2018'!B68:B73,'3D-JSM 2018'!B31:B33)</f>
        <v>8.7955555555555573</v>
      </c>
      <c r="V18" s="67">
        <f>'3D-JSM 2019'!C37</f>
        <v>10.0625</v>
      </c>
      <c r="W18" s="67">
        <f>AVERAGE('3D-JSM 2019'!C37:C39,'3D-JSM 2019'!C88:C92)</f>
        <v>9.0755208333333339</v>
      </c>
      <c r="X18" s="104">
        <f>'3D-JSM 2021'!C15</f>
        <v>9.3333333333333339</v>
      </c>
      <c r="Y18" s="104">
        <f>AVERAGE('3D-JSM 2021'!C15:C16)</f>
        <v>9.1875</v>
      </c>
      <c r="Z18" s="126">
        <f>'3D-JSM 2022'!C8</f>
        <v>8.8958333333333339</v>
      </c>
      <c r="AA18" s="126">
        <f>AVERAGE('3D-JSM 2022'!C8:C10,'3D-JSM 2022'!C15:C16)</f>
        <v>8.1833333333333336</v>
      </c>
      <c r="AB18" s="135">
        <f>'3D-JSM 2023'!B12</f>
        <v>7.8125</v>
      </c>
      <c r="AC18" s="135">
        <f>AVERAGE('3D-JSM 2023'!B7:B8,'3D-JSM 2023'!B12:B15)</f>
        <v>6.8819444444444438</v>
      </c>
      <c r="AD18" s="112"/>
      <c r="AE18" s="113"/>
    </row>
    <row r="19" spans="1:31" ht="18.75" x14ac:dyDescent="0.3">
      <c r="A19" s="72" t="s">
        <v>962</v>
      </c>
      <c r="B19" s="69"/>
      <c r="C19" s="76">
        <f>($F$27*Resultatlista!$F$3)+((B19-(F19*Resultatlista!$F$3))/I19)</f>
        <v>-115.44179694893489</v>
      </c>
      <c r="D19" s="40">
        <f>IF(B19&gt;Gällande!E19*Resultatlista!$F$3,C19-(C19-(Gällande!$E$27*Resultatlista!$F$3))+((C19-(Gällande!$E$27*Resultatlista!$F$3))/Gällande!M19),C19)</f>
        <v>-115.44179694893489</v>
      </c>
      <c r="E19" s="36">
        <f t="shared" si="2"/>
        <v>8.5305434782608707</v>
      </c>
      <c r="F19" s="36">
        <f t="shared" si="3"/>
        <v>7.9043672360248447</v>
      </c>
      <c r="G19" s="37">
        <f t="shared" si="4"/>
        <v>0.62617624223602597</v>
      </c>
      <c r="H19" s="38">
        <f t="shared" si="13"/>
        <v>1.3795830631799308</v>
      </c>
      <c r="I19" s="39">
        <f t="shared" si="5"/>
        <v>0.67622341769797745</v>
      </c>
      <c r="J19" s="85">
        <f t="shared" si="6"/>
        <v>0.63240546065531966</v>
      </c>
      <c r="K19" s="85">
        <f t="shared" si="7"/>
        <v>0.50209037858127559</v>
      </c>
      <c r="L19" s="85">
        <f t="shared" si="8"/>
        <v>0.56724791961829757</v>
      </c>
      <c r="M19" s="86">
        <f t="shared" si="9"/>
        <v>2.4671461178167751</v>
      </c>
      <c r="N19" s="81"/>
      <c r="O19" s="72" t="s">
        <v>962</v>
      </c>
      <c r="P19" s="23">
        <v>8.8000000000000007</v>
      </c>
      <c r="Q19" s="23">
        <v>7.78</v>
      </c>
      <c r="R19" s="24">
        <v>8.4600000000000009</v>
      </c>
      <c r="S19" s="24">
        <v>7.47</v>
      </c>
      <c r="T19" s="14">
        <f>'3D-JSM 2018'!B35</f>
        <v>7.5</v>
      </c>
      <c r="U19" s="57">
        <f>'3D-JSM 2018'!B35</f>
        <v>7.5</v>
      </c>
      <c r="V19" s="67">
        <f>'3D-JSM 2019'!C43</f>
        <v>8.5833333333333339</v>
      </c>
      <c r="W19" s="67">
        <f>AVERAGE('3D-JSM 2019'!C43:C46)</f>
        <v>8.0260416666666661</v>
      </c>
      <c r="X19" s="104">
        <f>'3D-JSM 2021'!C23</f>
        <v>9.2083333333333339</v>
      </c>
      <c r="Y19" s="104">
        <f>AVERAGE('3D-JSM 2021'!C23:C27)</f>
        <v>8.6958333333333329</v>
      </c>
      <c r="Z19" s="126">
        <f>'3D-JSM 2022'!C25</f>
        <v>8.8913043478260878</v>
      </c>
      <c r="AA19" s="126">
        <f>AVERAGE('3D-JSM 2022'!C25:C27)</f>
        <v>8.4420289855072479</v>
      </c>
      <c r="AB19" s="135">
        <f>'3D-JSM 2023'!B28</f>
        <v>8.2708333333333339</v>
      </c>
      <c r="AC19" s="135">
        <f>AVERAGE('3D-JSM 2023'!B28:B29)</f>
        <v>7.416666666666667</v>
      </c>
      <c r="AD19" s="112"/>
      <c r="AE19" s="113"/>
    </row>
    <row r="20" spans="1:31" ht="18.75" x14ac:dyDescent="0.3">
      <c r="A20" s="73" t="s">
        <v>963</v>
      </c>
      <c r="B20" s="69"/>
      <c r="C20" s="76">
        <f>($F$27*Resultatlista!$F$3)+((B20-(F20*Resultatlista!$F$3))/I20)</f>
        <v>-201.47876173170027</v>
      </c>
      <c r="D20" s="40">
        <f>IF(B20&gt;Gällande!E20*Resultatlista!$F$3,C20-(C20-(Gällande!$E$27*Resultatlista!$F$3))+((C20-(Gällande!$E$27*Resultatlista!$F$3))/Gällande!M20),C20)</f>
        <v>-201.47876173170027</v>
      </c>
      <c r="E20" s="117">
        <f t="shared" si="2"/>
        <v>8.8742934782608689</v>
      </c>
      <c r="F20" s="117">
        <f t="shared" si="3"/>
        <v>8.3039268461007598</v>
      </c>
      <c r="G20" s="118">
        <f t="shared" si="4"/>
        <v>0.57036663216010908</v>
      </c>
      <c r="H20" s="119">
        <f t="shared" si="13"/>
        <v>0.98002345310401573</v>
      </c>
      <c r="I20" s="120">
        <f t="shared" si="5"/>
        <v>0.61595322103391648</v>
      </c>
      <c r="J20" s="121">
        <f t="shared" si="6"/>
        <v>0.57414081339956291</v>
      </c>
      <c r="K20" s="121">
        <f t="shared" si="7"/>
        <v>0.54979984082312716</v>
      </c>
      <c r="L20" s="121">
        <f t="shared" si="8"/>
        <v>0.56197032711134498</v>
      </c>
      <c r="M20" s="122">
        <f t="shared" si="9"/>
        <v>2.4441921475779624</v>
      </c>
      <c r="N20" s="123"/>
      <c r="O20" s="73" t="s">
        <v>963</v>
      </c>
      <c r="P20" s="25">
        <v>8.6999999999999993</v>
      </c>
      <c r="Q20" s="25">
        <v>8.15</v>
      </c>
      <c r="R20" s="26">
        <v>8.67</v>
      </c>
      <c r="S20" s="26">
        <v>7.84</v>
      </c>
      <c r="T20" s="22">
        <f>'3D-JSM 2018'!B76</f>
        <v>9.2100000000000009</v>
      </c>
      <c r="U20" s="58">
        <f>AVERAGE('3D-JSM 2018'!B76:B79)</f>
        <v>8.5924999999999994</v>
      </c>
      <c r="V20" s="68">
        <f>'3D-JSM 2019'!C96</f>
        <v>9.8958333333333339</v>
      </c>
      <c r="W20" s="68">
        <f>AVERAGE('3D-JSM 2019'!C96:C101)</f>
        <v>9.2881944444444446</v>
      </c>
      <c r="X20" s="64"/>
      <c r="Y20" s="105">
        <f>'3D-JSM 2021'!C30</f>
        <v>8.6458333333333339</v>
      </c>
      <c r="Z20" s="127">
        <f>'3D-JSM 2022'!C19</f>
        <v>7.9782608695652177</v>
      </c>
      <c r="AA20" s="127">
        <f>AVERAGE('3D-JSM 2022'!C19:C20)</f>
        <v>7.9130434782608692</v>
      </c>
      <c r="AB20" s="137">
        <f>'3D-JSM 2023'!B21</f>
        <v>8.7916666666666661</v>
      </c>
      <c r="AC20" s="137">
        <f>AVERAGE('3D-JSM 2023'!B21:B24)</f>
        <v>7.6979166666666661</v>
      </c>
      <c r="AD20" s="124"/>
      <c r="AE20" s="125"/>
    </row>
    <row r="21" spans="1:31" ht="18.75" x14ac:dyDescent="0.3">
      <c r="A21" s="74" t="s">
        <v>964</v>
      </c>
      <c r="B21" s="69"/>
      <c r="C21" s="76">
        <f>($F$27*Resultatlista!$F$3)+((B21-(F21*Resultatlista!$F$3))/I21)</f>
        <v>182.71759634819506</v>
      </c>
      <c r="D21" s="116">
        <f>IF(B21&gt;Gällande!E21*Resultatlista!$F$3,C21-(C21-(Gällande!$E$27*Resultatlista!$F$3))+((C21-(Gällande!$E$27*Resultatlista!$F$3))/Gällande!M21),C21)</f>
        <v>182.71759634819506</v>
      </c>
      <c r="E21" s="36">
        <f t="shared" si="2"/>
        <v>7.9747023809523805</v>
      </c>
      <c r="F21" s="36">
        <f t="shared" si="3"/>
        <v>6.8214738076251233</v>
      </c>
      <c r="G21" s="37">
        <f t="shared" si="4"/>
        <v>1.1532285733272571</v>
      </c>
      <c r="H21" s="38">
        <f t="shared" si="13"/>
        <v>2.4624764915796522</v>
      </c>
      <c r="I21" s="39">
        <f t="shared" si="5"/>
        <v>1.2454004394315132</v>
      </c>
      <c r="J21" s="85">
        <f t="shared" si="6"/>
        <v>0.2501265304800751</v>
      </c>
      <c r="K21" s="85">
        <f t="shared" si="7"/>
        <v>0.53868481362120102</v>
      </c>
      <c r="L21" s="85">
        <f t="shared" si="8"/>
        <v>0.39440567205063803</v>
      </c>
      <c r="M21" s="86">
        <f t="shared" si="9"/>
        <v>1.715398838834737</v>
      </c>
      <c r="N21" s="82"/>
      <c r="O21" s="74" t="s">
        <v>964</v>
      </c>
      <c r="P21" s="23">
        <v>7.98</v>
      </c>
      <c r="Q21" s="23">
        <v>6.01</v>
      </c>
      <c r="R21" s="24">
        <f>'3D-SM 2017'!J4</f>
        <v>7.75</v>
      </c>
      <c r="S21" s="34">
        <f>AVERAGE('3D-SM 2017'!J4:J22)</f>
        <v>7.0373684210526308</v>
      </c>
      <c r="T21" s="14">
        <f>'3D-SM 2018'!B3</f>
        <v>8.27</v>
      </c>
      <c r="U21" s="57">
        <f>AVERAGE('3D-SM 2018'!B3:B20)</f>
        <v>7.1772222222222206</v>
      </c>
      <c r="V21" s="67">
        <f>'3D-SM 2019'!C3</f>
        <v>7.65625</v>
      </c>
      <c r="W21" s="67">
        <f>AVERAGE('3D-SM 2019'!C3:C24)</f>
        <v>6.3191287878787881</v>
      </c>
      <c r="X21" s="104">
        <f>'3D-SM 2021'!C3</f>
        <v>8.09375</v>
      </c>
      <c r="Y21" s="104">
        <f>AVERAGE('3D-SM 2021'!C3:C14)</f>
        <v>7.1536458333333321</v>
      </c>
      <c r="Z21" s="126">
        <f>'3D-SM 2022'!C3</f>
        <v>8.40625</v>
      </c>
      <c r="AA21" s="126">
        <f>AVERAGE('3D-SM 2022'!C3:C17)</f>
        <v>7.09375</v>
      </c>
      <c r="AB21" s="135">
        <f>'3D-SM 2023'!B56</f>
        <v>7.666666666666667</v>
      </c>
      <c r="AC21" s="135">
        <f>AVERAGE('3D-SM 2023'!B56:B67)</f>
        <v>6.9592013888888893</v>
      </c>
      <c r="AD21" s="112"/>
      <c r="AE21" s="113"/>
    </row>
    <row r="22" spans="1:31" ht="18.75" x14ac:dyDescent="0.3">
      <c r="A22" s="74" t="s">
        <v>965</v>
      </c>
      <c r="B22" s="69"/>
      <c r="C22" s="76">
        <f>($F$27*Resultatlista!$F$3)+((B22-(F22*Resultatlista!$F$3))/I22)</f>
        <v>209.34809498384581</v>
      </c>
      <c r="D22" s="40">
        <f>IF(B22&gt;Gällande!E22*Resultatlista!$F$3,C22-(C22-(Gällande!$E$27*Resultatlista!$F$3))+((C22-(Gällande!$E$27*Resultatlista!$F$3))/Gällande!M22),C22)</f>
        <v>209.34809498384581</v>
      </c>
      <c r="E22" s="36">
        <f t="shared" si="2"/>
        <v>9.1597023809523819</v>
      </c>
      <c r="F22" s="36">
        <f t="shared" si="3"/>
        <v>7.7094565454386883</v>
      </c>
      <c r="G22" s="37">
        <f t="shared" si="4"/>
        <v>1.4502458355136936</v>
      </c>
      <c r="H22" s="38">
        <f t="shared" si="13"/>
        <v>1.5744937537660872</v>
      </c>
      <c r="I22" s="39">
        <f t="shared" si="5"/>
        <v>1.5661568249401501</v>
      </c>
      <c r="J22" s="85">
        <f t="shared" si="6"/>
        <v>0.3296096175781284</v>
      </c>
      <c r="K22" s="85">
        <f t="shared" si="7"/>
        <v>0.51346616852045102</v>
      </c>
      <c r="L22" s="85">
        <f t="shared" si="8"/>
        <v>0.42153789304928968</v>
      </c>
      <c r="M22" s="86">
        <f t="shared" si="9"/>
        <v>1.8334057127067711</v>
      </c>
      <c r="N22" s="82"/>
      <c r="O22" s="74" t="s">
        <v>965</v>
      </c>
      <c r="P22" s="23">
        <v>8.82</v>
      </c>
      <c r="Q22" s="23">
        <v>6.9</v>
      </c>
      <c r="R22" s="24">
        <f>'3D-SM 2017'!J27</f>
        <v>8.84</v>
      </c>
      <c r="S22" s="34">
        <f>AVERAGE('3D-SM 2017'!J27:J52)</f>
        <v>7.6511538461538464</v>
      </c>
      <c r="T22" s="14">
        <f>'3D-SM 2018'!B76</f>
        <v>9.51</v>
      </c>
      <c r="U22" s="57">
        <f>AVERAGE('3D-SM 2018'!B76:B101)</f>
        <v>7.9803846153846143</v>
      </c>
      <c r="V22" s="67">
        <f>'3D-SM 2019'!C31</f>
        <v>9.3958333333333339</v>
      </c>
      <c r="W22" s="67">
        <f>AVERAGE('3D-SM 2019'!C31:C56)</f>
        <v>7.4002403846153859</v>
      </c>
      <c r="X22" s="104">
        <f>'3D-SM 2021'!C18</f>
        <v>9.3645833333333339</v>
      </c>
      <c r="Y22" s="104">
        <f>AVERAGE('3D-SM 2021'!C18:C30)</f>
        <v>8.217948717948719</v>
      </c>
      <c r="Z22" s="126">
        <f>'3D-SM 2022'!C22</f>
        <v>9.2083333333333339</v>
      </c>
      <c r="AA22" s="126">
        <f>AVERAGE('3D-SM 2022'!C22:C42)</f>
        <v>7.8358134920634894</v>
      </c>
      <c r="AB22" s="135">
        <f>'3D-SM 2023'!B35</f>
        <v>8.9791666666666661</v>
      </c>
      <c r="AC22" s="135">
        <f>AVERAGE('3D-SM 2023'!B35:B48)</f>
        <v>7.9806547619047636</v>
      </c>
      <c r="AD22" s="112"/>
      <c r="AE22" s="113"/>
    </row>
    <row r="23" spans="1:31" ht="18.75" x14ac:dyDescent="0.3">
      <c r="A23" s="74" t="s">
        <v>966</v>
      </c>
      <c r="B23" s="69"/>
      <c r="C23" s="76">
        <f>($F$27*Resultatlista!$F$3)+((B23-(F23*Resultatlista!$F$3))/I23)</f>
        <v>96.607218472398642</v>
      </c>
      <c r="D23" s="40">
        <f>IF(B23&gt;Gällande!E23*Resultatlista!$F$3,C23-(C23-(Gällande!$E$27*Resultatlista!$F$3))+((C23-(Gällande!$E$27*Resultatlista!$F$3))/Gällande!M23),C23)</f>
        <v>96.607218472398642</v>
      </c>
      <c r="E23" s="36">
        <f t="shared" si="2"/>
        <v>7.3125</v>
      </c>
      <c r="F23" s="36">
        <f t="shared" si="3"/>
        <v>6.4864583333333341</v>
      </c>
      <c r="G23" s="37">
        <f t="shared" si="4"/>
        <v>0.8260416666666659</v>
      </c>
      <c r="H23" s="38">
        <f t="shared" si="13"/>
        <v>2.7974919658714414</v>
      </c>
      <c r="I23" s="39">
        <f t="shared" si="5"/>
        <v>0.89206309872056155</v>
      </c>
      <c r="J23" s="85">
        <f t="shared" si="6"/>
        <v>0.39294450237208334</v>
      </c>
      <c r="K23" s="85">
        <f t="shared" si="7"/>
        <v>0.47393925480526505</v>
      </c>
      <c r="L23" s="85">
        <f t="shared" si="8"/>
        <v>0.43344187858867422</v>
      </c>
      <c r="M23" s="86">
        <f t="shared" si="9"/>
        <v>1.885180026361023</v>
      </c>
      <c r="N23" s="82"/>
      <c r="O23" s="74" t="s">
        <v>966</v>
      </c>
      <c r="P23" s="90">
        <v>7</v>
      </c>
      <c r="Q23" s="90">
        <v>6</v>
      </c>
      <c r="R23" s="24"/>
      <c r="S23" s="34"/>
      <c r="T23" s="14"/>
      <c r="U23" s="57"/>
      <c r="V23" s="67">
        <f>'3D-SM 2019'!C62</f>
        <v>6.791666666666667</v>
      </c>
      <c r="W23" s="67">
        <f>AVERAGE('3D-SM 2019'!C62:C64)</f>
        <v>5.916666666666667</v>
      </c>
      <c r="X23" s="104">
        <f>'3D-SM 2021'!C34</f>
        <v>7.552083333333333</v>
      </c>
      <c r="Y23" s="104">
        <f>AVERAGE('3D-SM 2021'!C34:C35)</f>
        <v>6.7760416666666661</v>
      </c>
      <c r="Z23" s="126"/>
      <c r="AA23" s="126">
        <f>'3D-SM 2022'!C49</f>
        <v>6.364583333333333</v>
      </c>
      <c r="AB23" s="135">
        <f>'3D-SM 2023'!B87</f>
        <v>7.90625</v>
      </c>
      <c r="AC23" s="135">
        <f>AVERAGE('3D-SM 2023'!B87:B88)</f>
        <v>7.375</v>
      </c>
      <c r="AD23" s="112"/>
      <c r="AE23" s="113"/>
    </row>
    <row r="24" spans="1:31" ht="18.75" x14ac:dyDescent="0.3">
      <c r="A24" s="74" t="s">
        <v>967</v>
      </c>
      <c r="B24" s="69"/>
      <c r="C24" s="76">
        <f>($F$27*Resultatlista!$F$3)+((B24-(F24*Resultatlista!$F$3))/I24)</f>
        <v>45.30652214761335</v>
      </c>
      <c r="D24" s="40">
        <f>IF(B24&gt;Gällande!E24*Resultatlista!$F$3,C24-(C24-(Gällande!$E$27*Resultatlista!$F$3))+((C24-(Gällande!$E$27*Resultatlista!$F$3))/Gällande!M24),C24)</f>
        <v>45.30652214761335</v>
      </c>
      <c r="E24" s="36">
        <f t="shared" si="2"/>
        <v>8.7749404761904763</v>
      </c>
      <c r="F24" s="36">
        <f t="shared" si="3"/>
        <v>7.8980291005291008</v>
      </c>
      <c r="G24" s="37">
        <f t="shared" si="4"/>
        <v>0.87691137566137556</v>
      </c>
      <c r="H24" s="38">
        <f t="shared" si="13"/>
        <v>1.3859211986756748</v>
      </c>
      <c r="I24" s="39">
        <f t="shared" si="5"/>
        <v>0.94699857239945262</v>
      </c>
      <c r="J24" s="85">
        <f t="shared" si="6"/>
        <v>0.40569924205006846</v>
      </c>
      <c r="K24" s="85">
        <f t="shared" si="7"/>
        <v>0.38029467677633</v>
      </c>
      <c r="L24" s="85">
        <f t="shared" si="8"/>
        <v>0.39299695941319923</v>
      </c>
      <c r="M24" s="86">
        <f t="shared" si="9"/>
        <v>1.7092718883526352</v>
      </c>
      <c r="N24" s="82"/>
      <c r="O24" s="74" t="s">
        <v>967</v>
      </c>
      <c r="P24" s="23">
        <v>8.8800000000000008</v>
      </c>
      <c r="Q24" s="23">
        <v>7.5</v>
      </c>
      <c r="R24" s="24">
        <f>'3D-SM 2017'!J58</f>
        <v>9.4700000000000006</v>
      </c>
      <c r="S24" s="34">
        <f>AVERAGE('3D-SM 2017'!J58:J67)</f>
        <v>8.363999999999999</v>
      </c>
      <c r="T24" s="14">
        <f>'3D-SM 2018'!B54</f>
        <v>8.4600000000000009</v>
      </c>
      <c r="U24" s="57">
        <f>AVERAGE('3D-SM 2018'!B54:B63)</f>
        <v>7.6560000000000006</v>
      </c>
      <c r="V24" s="67">
        <f>'3D-SM 2019'!C67</f>
        <v>8.5625</v>
      </c>
      <c r="W24" s="67">
        <f>AVERAGE('3D-SM 2019'!C67:C78)</f>
        <v>7.6232638888888884</v>
      </c>
      <c r="X24" s="104">
        <f>'3D-SM 2021'!C39</f>
        <v>9.0625</v>
      </c>
      <c r="Y24" s="104">
        <f>AVERAGE('3D-SM 2021'!C39:C48)</f>
        <v>8.171875</v>
      </c>
      <c r="Z24" s="126">
        <f>'3D-SM 2022'!C54</f>
        <v>8.5833333333333339</v>
      </c>
      <c r="AA24" s="126">
        <f>AVERAGE('3D-SM 2022'!C54:C62)</f>
        <v>7.9583333333333348</v>
      </c>
      <c r="AB24" s="135">
        <f>'3D-SM 2023'!B72</f>
        <v>8.40625</v>
      </c>
      <c r="AC24" s="135">
        <f>AVERAGE('3D-SM 2023'!B72:B80)</f>
        <v>8.012731481481481</v>
      </c>
      <c r="AD24" s="112"/>
      <c r="AE24" s="113"/>
    </row>
    <row r="25" spans="1:31" ht="18.75" x14ac:dyDescent="0.3">
      <c r="A25" s="74" t="s">
        <v>968</v>
      </c>
      <c r="B25" s="69"/>
      <c r="C25" s="76">
        <f>($F$27*Resultatlista!$F$3)+((B25-(F25*Resultatlista!$F$3))/I25)</f>
        <v>80.574080535864653</v>
      </c>
      <c r="D25" s="40">
        <f>IF(B25&gt;Gällande!E25*Resultatlista!$F$3,C25-(C25-(Gällande!$E$27*Resultatlista!$F$3))+((C25-(Gällande!$E$27*Resultatlista!$F$3))/Gällande!M25),C25)</f>
        <v>80.574080535864653</v>
      </c>
      <c r="E25" s="36">
        <f t="shared" si="2"/>
        <v>8.5282738095238084</v>
      </c>
      <c r="F25" s="36">
        <f t="shared" si="3"/>
        <v>7.602613593417165</v>
      </c>
      <c r="G25" s="37">
        <f t="shared" si="4"/>
        <v>0.9256602161066434</v>
      </c>
      <c r="H25" s="38">
        <f t="shared" si="13"/>
        <v>1.6813367057876105</v>
      </c>
      <c r="I25" s="39">
        <f t="shared" si="5"/>
        <v>0.99964366697697382</v>
      </c>
      <c r="J25" s="85">
        <f t="shared" si="6"/>
        <v>0.50089919145472783</v>
      </c>
      <c r="K25" s="85">
        <f t="shared" si="7"/>
        <v>0.36799778330094152</v>
      </c>
      <c r="L25" s="85">
        <f t="shared" si="8"/>
        <v>0.4344484873778347</v>
      </c>
      <c r="M25" s="86">
        <f t="shared" si="9"/>
        <v>1.8895580961263712</v>
      </c>
      <c r="N25" s="82"/>
      <c r="O25" s="74" t="s">
        <v>968</v>
      </c>
      <c r="P25" s="23">
        <v>7.68</v>
      </c>
      <c r="Q25" s="23">
        <v>7.38</v>
      </c>
      <c r="R25" s="24">
        <f>'3D-SM 2017'!J72</f>
        <v>8.91</v>
      </c>
      <c r="S25" s="34">
        <f>AVERAGE('3D-SM 2017'!J72:J78)</f>
        <v>7.9914285714285711</v>
      </c>
      <c r="T25" s="14">
        <f>'3D-SM 2018'!B66</f>
        <v>8.66</v>
      </c>
      <c r="U25" s="57">
        <f>AVERAGE('3D-SM 2018'!B66:B73)</f>
        <v>7.0987500000000008</v>
      </c>
      <c r="V25" s="67">
        <f>'3D-SM 2019'!F84</f>
        <v>8.5625</v>
      </c>
      <c r="W25" s="67">
        <f>AVERAGE('3D-SM 2019'!C84:C88,'3D-SM 2019'!F84:F88)</f>
        <v>7.6447916666666655</v>
      </c>
      <c r="X25" s="104">
        <f>'3D-SM 2021'!F50</f>
        <v>8.875</v>
      </c>
      <c r="Y25" s="104">
        <f>AVERAGE('3D-SM 2021'!F50:F53,'3D-SM 2021'!C50:C54)</f>
        <v>7.8946759259259274</v>
      </c>
      <c r="Z25" s="126">
        <f>'3D-SM 2022'!C65</f>
        <v>8.5</v>
      </c>
      <c r="AA25" s="126">
        <f>AVERAGE('3D-SM 2022'!C65:C74,'3D-SM 2022'!F65)</f>
        <v>7.597537878787878</v>
      </c>
      <c r="AB25" s="135">
        <f>'3D-SM 2023'!B91</f>
        <v>8.5104166666666661</v>
      </c>
      <c r="AC25" s="135">
        <f>AVERAGE('3D-SM 2023'!B91:B105)</f>
        <v>7.6111111111111116</v>
      </c>
      <c r="AD25" s="112"/>
      <c r="AE25" s="113"/>
    </row>
    <row r="26" spans="1:31" ht="18.75" x14ac:dyDescent="0.3">
      <c r="A26" s="74" t="s">
        <v>969</v>
      </c>
      <c r="B26" s="69"/>
      <c r="C26" s="76">
        <f>($F$27*Resultatlista!$F$3)+((B26-(F26*Resultatlista!$F$3))/I26)</f>
        <v>73.916924989667677</v>
      </c>
      <c r="D26" s="40">
        <f>IF(B26&gt;Gällande!E26*Resultatlista!$F$3,C26-(C26-(Gällande!$E$27*Resultatlista!$F$3))+((C26-(Gällande!$E$27*Resultatlista!$F$3))/Gällande!M26),C26)</f>
        <v>73.916924989667677</v>
      </c>
      <c r="E26" s="36">
        <f t="shared" si="2"/>
        <v>9.5671428571428567</v>
      </c>
      <c r="F26" s="36">
        <f t="shared" si="3"/>
        <v>8.5453348214285718</v>
      </c>
      <c r="G26" s="37">
        <f t="shared" si="4"/>
        <v>1.0218080357142849</v>
      </c>
      <c r="H26" s="38">
        <f t="shared" si="13"/>
        <v>0.73861547777620373</v>
      </c>
      <c r="I26" s="39">
        <f t="shared" si="5"/>
        <v>1.1034761071013641</v>
      </c>
      <c r="J26" s="85">
        <f t="shared" si="6"/>
        <v>0.26323386175076741</v>
      </c>
      <c r="K26" s="85">
        <f t="shared" si="7"/>
        <v>0.4840598979433961</v>
      </c>
      <c r="L26" s="85">
        <f t="shared" si="8"/>
        <v>0.37364687984708178</v>
      </c>
      <c r="M26" s="86">
        <f t="shared" si="9"/>
        <v>1.6251120844469349</v>
      </c>
      <c r="N26" s="82"/>
      <c r="O26" s="74" t="s">
        <v>969</v>
      </c>
      <c r="P26" s="23">
        <v>9.82</v>
      </c>
      <c r="Q26" s="23">
        <v>7.83</v>
      </c>
      <c r="R26" s="24">
        <f>'3D-SM 2017'!J83</f>
        <v>9.59</v>
      </c>
      <c r="S26" s="34">
        <f>AVERAGE('3D-SM 2017'!J83:J87)</f>
        <v>9.0500000000000007</v>
      </c>
      <c r="T26" s="14">
        <f>'3D-SM 2018'!B24</f>
        <v>9.31</v>
      </c>
      <c r="U26" s="57">
        <f>AVERAGE('3D-SM 2018'!B24:B32)</f>
        <v>8.3044444444444458</v>
      </c>
      <c r="V26" s="67">
        <f>'3D-SM 2019'!C94</f>
        <v>9.84375</v>
      </c>
      <c r="W26" s="67">
        <f>AVERAGE('3D-SM 2019'!C94:C101)</f>
        <v>8.7408854166666643</v>
      </c>
      <c r="X26" s="104">
        <f>'3D-SM 2021'!C56</f>
        <v>9.3020833333333339</v>
      </c>
      <c r="Y26" s="104">
        <f>AVERAGE('3D-SM 2021'!C56:C61)</f>
        <v>8.1440972222222232</v>
      </c>
      <c r="Z26" s="126">
        <f>'3D-SM 2022'!C80</f>
        <v>9.4166666666666661</v>
      </c>
      <c r="AA26" s="126">
        <f>AVERAGE('3D-SM 2022'!C80:C84)</f>
        <v>8.5708333333333329</v>
      </c>
      <c r="AB26" s="135">
        <f>'3D-SM 2023'!B134</f>
        <v>9.6875</v>
      </c>
      <c r="AC26" s="135">
        <f>AVERAGE('3D-SM 2023'!B134:B137)</f>
        <v>9.1770833333333339</v>
      </c>
      <c r="AD26" s="112"/>
      <c r="AE26" s="113"/>
    </row>
    <row r="27" spans="1:31" s="13" customFormat="1" ht="18.75" x14ac:dyDescent="0.3">
      <c r="A27" s="70" t="s">
        <v>970</v>
      </c>
      <c r="B27" s="69"/>
      <c r="C27" s="76">
        <f>($F$27*Resultatlista!$F$3)+((B27-(F27*Resultatlista!$F$3))/I27)</f>
        <v>0</v>
      </c>
      <c r="D27" s="40">
        <f>IF(B27&gt;Gällande!E27*Resultatlista!$F$3,C27-(C27-(Gällande!$E$27*Resultatlista!$F$3))+((C27-(Gällande!$E$27*Resultatlista!$F$3))/Gällande!M27),C27)</f>
        <v>0</v>
      </c>
      <c r="E27" s="36">
        <f t="shared" si="2"/>
        <v>10.209940476190477</v>
      </c>
      <c r="F27" s="36">
        <f t="shared" si="3"/>
        <v>9.2839502992047755</v>
      </c>
      <c r="G27" s="37">
        <f t="shared" si="4"/>
        <v>0.9259901769857013</v>
      </c>
      <c r="H27" s="38">
        <f t="shared" si="13"/>
        <v>0</v>
      </c>
      <c r="I27" s="39">
        <f t="shared" si="5"/>
        <v>1</v>
      </c>
      <c r="J27" s="85">
        <f t="shared" si="6"/>
        <v>0.13450965475467605</v>
      </c>
      <c r="K27" s="85">
        <f t="shared" si="7"/>
        <v>0.32533171055551163</v>
      </c>
      <c r="L27" s="85">
        <f t="shared" si="8"/>
        <v>0.22992068265509386</v>
      </c>
      <c r="M27" s="86">
        <f t="shared" si="9"/>
        <v>1</v>
      </c>
      <c r="N27" s="80"/>
      <c r="O27" s="70" t="s">
        <v>970</v>
      </c>
      <c r="P27" s="27">
        <v>9.9700000000000006</v>
      </c>
      <c r="Q27" s="27">
        <v>8.7100000000000009</v>
      </c>
      <c r="R27" s="28">
        <f>'3D-SM 2017'!J90</f>
        <v>10.199999999999999</v>
      </c>
      <c r="S27" s="35">
        <f>AVERAGE('3D-SM 2017'!J90:J126)</f>
        <v>9.4881081081081113</v>
      </c>
      <c r="T27" s="15">
        <f>'3D-SM 2018'!B127</f>
        <v>10.06</v>
      </c>
      <c r="U27" s="59">
        <f>AVERAGE('3D-SM 2018'!B127:B166)</f>
        <v>9.0622500000000006</v>
      </c>
      <c r="V27" s="103">
        <f>'3D-SM 2019'!C107</f>
        <v>10.302083333333334</v>
      </c>
      <c r="W27" s="103">
        <f>AVERAGE('3D-SM 2019'!C107:C139)</f>
        <v>9.2844065656565675</v>
      </c>
      <c r="X27" s="107">
        <f>'3D-SM 2021'!C65</f>
        <v>10.229166666666666</v>
      </c>
      <c r="Y27" s="107">
        <f>AVERAGE('3D-SM 2021'!C65:C81)</f>
        <v>9.4724264705882355</v>
      </c>
      <c r="Z27" s="130">
        <f>'3D-SM 2022'!C89</f>
        <v>10.302083333333334</v>
      </c>
      <c r="AA27" s="130">
        <f>AVERAGE('3D-SM 2022'!C89:C111)</f>
        <v>9.3396739130434785</v>
      </c>
      <c r="AB27" s="136">
        <f>'3D-SM 2023'!B110</f>
        <v>10.40625</v>
      </c>
      <c r="AC27" s="136">
        <f>AVERAGE('3D-SM 2023'!B110:B127)</f>
        <v>9.6307870370370363</v>
      </c>
      <c r="AD27" s="114"/>
      <c r="AE27" s="115"/>
    </row>
    <row r="28" spans="1:31" ht="18.75" x14ac:dyDescent="0.3">
      <c r="A28" s="74" t="s">
        <v>971</v>
      </c>
      <c r="B28" s="69"/>
      <c r="C28" s="76">
        <f>($F$27*Resultatlista!$F$3)+((B28-(F28*Resultatlista!$F$3))/I28)</f>
        <v>84.83085066505231</v>
      </c>
      <c r="D28" s="40">
        <f>IF(B28&gt;Gällande!E28*Resultatlista!$F$3,C28-(C28-(Gällande!$E$27*Resultatlista!$F$3))+((C28-(Gällande!$E$27*Resultatlista!$F$3))/Gällande!M28),C28)</f>
        <v>84.83085066505231</v>
      </c>
      <c r="E28" s="36">
        <f t="shared" si="2"/>
        <v>8.796875</v>
      </c>
      <c r="F28" s="36">
        <f t="shared" si="3"/>
        <v>7.83203125</v>
      </c>
      <c r="G28" s="37">
        <f t="shared" si="4"/>
        <v>0.96484375</v>
      </c>
      <c r="H28" s="38">
        <f t="shared" si="13"/>
        <v>1.4519190492047755</v>
      </c>
      <c r="I28" s="39">
        <f t="shared" si="5"/>
        <v>1.0419589472760666</v>
      </c>
      <c r="J28" s="85">
        <f t="shared" si="6"/>
        <v>0.1252168258351182</v>
      </c>
      <c r="K28" s="85">
        <f t="shared" si="7"/>
        <v>0.13258252147247765</v>
      </c>
      <c r="L28" s="85">
        <f t="shared" si="8"/>
        <v>0.12889967365379792</v>
      </c>
      <c r="M28" s="86">
        <f t="shared" si="9"/>
        <v>0.56062670032674489</v>
      </c>
      <c r="N28" s="82"/>
      <c r="O28" s="74" t="s">
        <v>971</v>
      </c>
      <c r="P28" s="90">
        <v>8</v>
      </c>
      <c r="Q28" s="90">
        <v>7</v>
      </c>
      <c r="R28" s="24"/>
      <c r="S28" s="34"/>
      <c r="T28" s="14"/>
      <c r="U28" s="57"/>
      <c r="V28" s="62"/>
      <c r="W28" s="62"/>
      <c r="X28" s="104">
        <f>'3D-SM 2021'!F86</f>
        <v>8.1770833333333339</v>
      </c>
      <c r="Y28" s="104">
        <f>AVERAGE('3D-SM 2021'!F86:F88)</f>
        <v>7.1875</v>
      </c>
      <c r="Z28" s="126">
        <f>'3D-SM 2022'!F116</f>
        <v>9.4166666666666661</v>
      </c>
      <c r="AA28" s="126">
        <f>AVERAGE('3D-SM 2022'!F116:F117)</f>
        <v>9.0364583333333321</v>
      </c>
      <c r="AB28" s="135">
        <f>'3D-SM 2023'!B135</f>
        <v>9.59375</v>
      </c>
      <c r="AC28" s="135">
        <f>AVERAGE('3D-SM 2023'!B135:B136,'3D-SM 2023'!B139)</f>
        <v>8.1041666666666661</v>
      </c>
      <c r="AD28" s="112"/>
      <c r="AE28" s="113"/>
    </row>
    <row r="29" spans="1:31" ht="18.75" x14ac:dyDescent="0.3">
      <c r="A29" s="74" t="s">
        <v>972</v>
      </c>
      <c r="B29" s="69"/>
      <c r="C29" s="76">
        <f>($F$27*Resultatlista!$F$3)+((B29-(F29*Resultatlista!$F$3))/I29)</f>
        <v>-134.65381050352562</v>
      </c>
      <c r="D29" s="40">
        <f>IF(B29&gt;Gällande!E29*Resultatlista!$F$3,C29-(C29-(Gällande!$E$27*Resultatlista!$F$3))+((C29-(Gällande!$E$27*Resultatlista!$F$3))/Gällande!M29),C29)</f>
        <v>-134.65381050352562</v>
      </c>
      <c r="E29" s="36">
        <f t="shared" si="2"/>
        <v>9.8764285714285727</v>
      </c>
      <c r="F29" s="36">
        <f t="shared" si="3"/>
        <v>9.173753543083901</v>
      </c>
      <c r="G29" s="37">
        <f t="shared" si="4"/>
        <v>0.70267502834467166</v>
      </c>
      <c r="H29" s="38">
        <f t="shared" si="13"/>
        <v>0.11019675612087454</v>
      </c>
      <c r="I29" s="39">
        <f t="shared" si="5"/>
        <v>0.75883637408771565</v>
      </c>
      <c r="J29" s="85">
        <f t="shared" si="6"/>
        <v>0.44825301325132078</v>
      </c>
      <c r="K29" s="85">
        <f t="shared" si="7"/>
        <v>0.3098366352005662</v>
      </c>
      <c r="L29" s="85">
        <f t="shared" si="8"/>
        <v>0.37904482422594349</v>
      </c>
      <c r="M29" s="86">
        <f t="shared" si="9"/>
        <v>1.6485895042098155</v>
      </c>
      <c r="N29" s="82"/>
      <c r="O29" s="74" t="s">
        <v>972</v>
      </c>
      <c r="P29" s="23">
        <v>10.1</v>
      </c>
      <c r="Q29" s="23">
        <v>9.3699999999999992</v>
      </c>
      <c r="R29" s="24">
        <f>'3D-SM 2017'!J132</f>
        <v>9.67</v>
      </c>
      <c r="S29" s="34">
        <f>AVERAGE('3D-SM 2017'!J132:J145)</f>
        <v>8.85</v>
      </c>
      <c r="T29" s="14">
        <f>'3D-SM 2018'!B105</f>
        <v>8.99</v>
      </c>
      <c r="U29" s="57">
        <f>AVERAGE('3D-SM 2018'!B105:B112)</f>
        <v>8.6587499999999995</v>
      </c>
      <c r="V29" s="67">
        <f>'3D-SM 2019'!F148</f>
        <v>9.8020833333333339</v>
      </c>
      <c r="W29" s="67">
        <f>AVERAGE('3D-SM 2019'!C148:C157,'3D-SM 2019'!F148:F152)</f>
        <v>9.1756944444444439</v>
      </c>
      <c r="X29" s="104">
        <f>'3D-SM 2021'!F91</f>
        <v>10.0625</v>
      </c>
      <c r="Y29" s="104">
        <f>AVERAGE('3D-SM 2021'!F91:F94,'3D-SM 2021'!C91:C93)</f>
        <v>9.3258928571428577</v>
      </c>
      <c r="Z29" s="126">
        <f>'3D-SM 2022'!F121</f>
        <v>10.302083333333334</v>
      </c>
      <c r="AA29" s="126">
        <f>AVERAGE('3D-SM 2022'!C121:C123,'3D-SM 2022'!F121:F125)</f>
        <v>9.4973958333333339</v>
      </c>
      <c r="AB29" s="135">
        <f>'3D-SM 2023'!B111</f>
        <v>10.208333333333334</v>
      </c>
      <c r="AC29" s="135">
        <f>AVERAGE('3D-SM 2023'!B142:B147,'3D-SM 2023'!B111,'3D-SM 2023'!B113,'3D-SM 2023'!B119,'3D-SM 2023'!B120,'3D-SM 2023'!B123,'3D-SM 2023'!B126)</f>
        <v>9.3385416666666661</v>
      </c>
      <c r="AD29" s="112"/>
      <c r="AE29" s="113"/>
    </row>
    <row r="30" spans="1:31" ht="18.75" x14ac:dyDescent="0.3">
      <c r="A30" s="74" t="s">
        <v>973</v>
      </c>
      <c r="B30" s="69"/>
      <c r="C30" s="76">
        <f>($F$27*Resultatlista!$F$3)+((B30-(F30*Resultatlista!$F$3))/I30)</f>
        <v>-1.125031026964507</v>
      </c>
      <c r="D30" s="40">
        <f>IF(B30&gt;Gällande!E30*Resultatlista!$F$3,C30-(C30-(Gällande!$E$27*Resultatlista!$F$3))+((C30-(Gällande!$E$27*Resultatlista!$F$3))/Gällande!M30),C30)</f>
        <v>-1.125031026964507</v>
      </c>
      <c r="E30" s="36">
        <f t="shared" si="2"/>
        <v>8.9791666666666661</v>
      </c>
      <c r="F30" s="36">
        <f t="shared" si="3"/>
        <v>8.1666666666666661</v>
      </c>
      <c r="G30" s="37">
        <f t="shared" si="4"/>
        <v>0.8125</v>
      </c>
      <c r="H30" s="38">
        <f t="shared" si="13"/>
        <v>1.1172836325381095</v>
      </c>
      <c r="I30" s="39">
        <f t="shared" si="5"/>
        <v>0.87743911349563508</v>
      </c>
      <c r="J30" s="85">
        <f t="shared" si="6"/>
        <v>0.51394753794454506</v>
      </c>
      <c r="K30" s="85">
        <f t="shared" si="7"/>
        <v>0.28867513459481292</v>
      </c>
      <c r="L30" s="85">
        <f t="shared" si="8"/>
        <v>0.40131133626967896</v>
      </c>
      <c r="M30" s="86">
        <f t="shared" si="9"/>
        <v>1.7454338236794895</v>
      </c>
      <c r="N30" s="82"/>
      <c r="O30" s="74" t="s">
        <v>973</v>
      </c>
      <c r="P30" s="90">
        <v>9.5</v>
      </c>
      <c r="Q30" s="90">
        <v>8.5</v>
      </c>
      <c r="R30" s="24"/>
      <c r="S30" s="34"/>
      <c r="T30" s="14"/>
      <c r="U30" s="57"/>
      <c r="V30" s="67">
        <f>'3D-SM 2019'!C163</f>
        <v>8.4791666666666661</v>
      </c>
      <c r="W30" s="108">
        <v>8</v>
      </c>
      <c r="X30" s="104">
        <f>'3D-SM 2021'!C96</f>
        <v>8.8854166666666661</v>
      </c>
      <c r="Y30" s="93">
        <v>8</v>
      </c>
      <c r="Z30" s="126">
        <f>'3D-SM 2022'!C127</f>
        <v>9.0520833333333339</v>
      </c>
      <c r="AA30" s="110"/>
      <c r="AB30" s="111"/>
      <c r="AC30" s="111"/>
      <c r="AD30" s="112"/>
      <c r="AE30" s="113"/>
    </row>
    <row r="31" spans="1:31" ht="18.75" x14ac:dyDescent="0.3">
      <c r="A31" s="74" t="s">
        <v>974</v>
      </c>
      <c r="B31" s="69"/>
      <c r="C31" s="76">
        <f>($F$27*Resultatlista!$F$3)+((B31-(F31*Resultatlista!$F$3))/I31)</f>
        <v>-143.39632592186388</v>
      </c>
      <c r="D31" s="40">
        <f>IF(B31&gt;Gällande!E31*Resultatlista!$F$3,C31-(C31-(Gällande!$E$27*Resultatlista!$F$3))+((C31-(Gällande!$E$27*Resultatlista!$F$3))/Gällande!M31),C31)</f>
        <v>-143.39632592186388</v>
      </c>
      <c r="E31" s="36">
        <f t="shared" si="2"/>
        <v>9.9963095238095239</v>
      </c>
      <c r="F31" s="36">
        <f t="shared" si="3"/>
        <v>9.2949206349206328</v>
      </c>
      <c r="G31" s="37">
        <f t="shared" si="4"/>
        <v>0.70138888888889106</v>
      </c>
      <c r="H31" s="38">
        <f t="shared" si="13"/>
        <v>-1.097033571585726E-2</v>
      </c>
      <c r="I31" s="39">
        <f t="shared" si="5"/>
        <v>0.75744743985520868</v>
      </c>
      <c r="J31" s="85">
        <f t="shared" si="6"/>
        <v>0.16610624528362034</v>
      </c>
      <c r="K31" s="85">
        <f t="shared" si="7"/>
        <v>0.4179840764612382</v>
      </c>
      <c r="L31" s="85">
        <f t="shared" si="8"/>
        <v>0.29204516087242927</v>
      </c>
      <c r="M31" s="86">
        <f t="shared" si="9"/>
        <v>1.2701996075339117</v>
      </c>
      <c r="N31" s="82"/>
      <c r="O31" s="74" t="s">
        <v>974</v>
      </c>
      <c r="P31" s="23">
        <v>9.83</v>
      </c>
      <c r="Q31" s="23">
        <v>8.6300000000000008</v>
      </c>
      <c r="R31" s="24">
        <f>'3D-SM 2017'!J149</f>
        <v>10.119999999999999</v>
      </c>
      <c r="S31" s="34">
        <f>AVERAGE('3D-SM 2017'!J149:J157)</f>
        <v>9.3511111111111109</v>
      </c>
      <c r="T31" s="14">
        <f>'3D-SM 2018'!B117</f>
        <v>10.17</v>
      </c>
      <c r="U31" s="57">
        <f>AVERAGE('3D-SM 2018'!B117:B124)</f>
        <v>9.7750000000000004</v>
      </c>
      <c r="V31" s="67">
        <f>'3D-SM 2019'!C165</f>
        <v>9.8229166666666661</v>
      </c>
      <c r="W31" s="67">
        <f>AVERAGE('3D-SM 2019'!C165:C174)</f>
        <v>9.2697916666666664</v>
      </c>
      <c r="X31" s="104">
        <f>'3D-SM 2021'!C98</f>
        <v>10.083333333333334</v>
      </c>
      <c r="Y31" s="104">
        <f>AVERAGE('3D-SM 2021'!C98:C107)</f>
        <v>9.4447916666666671</v>
      </c>
      <c r="Z31" s="126">
        <f>'3D-SM 2022'!C129</f>
        <v>10</v>
      </c>
      <c r="AA31" s="126">
        <f>AVERAGE('3D-SM 2022'!C129:C136)</f>
        <v>9.0546875000000018</v>
      </c>
      <c r="AB31" s="135">
        <f>'3D-SM 2023'!B152</f>
        <v>9.9479166666666661</v>
      </c>
      <c r="AC31" s="135">
        <f>AVERAGE('3D-SM 2023'!B152:B155)</f>
        <v>9.5390625</v>
      </c>
      <c r="AD31" s="112"/>
      <c r="AE31" s="113"/>
    </row>
    <row r="32" spans="1:31" ht="18.75" x14ac:dyDescent="0.3">
      <c r="A32" s="74" t="s">
        <v>975</v>
      </c>
      <c r="B32" s="69"/>
      <c r="C32" s="76">
        <f>($F$27*Resultatlista!$F$3)+((B32-(F32*Resultatlista!$F$3))/I32)</f>
        <v>84.4366799602426</v>
      </c>
      <c r="D32" s="40">
        <f>IF(B32&gt;Gällande!E32*Resultatlista!$F$3,C32-(C32-(Gällande!$E$27*Resultatlista!$F$3))+((C32-(Gällande!$E$27*Resultatlista!$F$3))/Gällande!M32),C32)</f>
        <v>84.4366799602426</v>
      </c>
      <c r="E32" s="36">
        <f t="shared" si="2"/>
        <v>6.3359722222222219</v>
      </c>
      <c r="F32" s="36">
        <f t="shared" si="3"/>
        <v>5.6417162698412691</v>
      </c>
      <c r="G32" s="37">
        <f t="shared" ref="G32" si="14">E32-F32</f>
        <v>0.69425595238095283</v>
      </c>
      <c r="H32" s="38">
        <f t="shared" ref="H32" si="15">$F$27-F32</f>
        <v>3.6422340293635065</v>
      </c>
      <c r="I32" s="39">
        <f t="shared" si="5"/>
        <v>0.74974440294918288</v>
      </c>
      <c r="J32" s="85">
        <f t="shared" si="6"/>
        <v>0.43457094900858489</v>
      </c>
      <c r="K32" s="85">
        <f t="shared" si="7"/>
        <v>0.25371128604511617</v>
      </c>
      <c r="L32" s="85">
        <f t="shared" si="8"/>
        <v>0.3441411175268505</v>
      </c>
      <c r="M32" s="86">
        <f t="shared" si="9"/>
        <v>1.4967819056239484</v>
      </c>
      <c r="N32" s="82"/>
      <c r="O32" s="74" t="s">
        <v>975</v>
      </c>
      <c r="P32" s="23"/>
      <c r="Q32" s="23"/>
      <c r="R32" s="24">
        <f>'3D-SM 2017'!J161</f>
        <v>6.81</v>
      </c>
      <c r="S32" s="34">
        <f>AVERAGE('3D-SM 2017'!J161:J165)</f>
        <v>5.9240000000000004</v>
      </c>
      <c r="T32" s="14">
        <f>'3D-SM 2018'!B35</f>
        <v>6.06</v>
      </c>
      <c r="U32" s="57">
        <f>AVERAGE('3D-SM 2018'!B35:B39)</f>
        <v>5.5259999999999998</v>
      </c>
      <c r="V32" s="67">
        <f>'3D-SM 2019'!C180</f>
        <v>5.78125</v>
      </c>
      <c r="W32" s="67">
        <f>AVERAGE('3D-SM 2019'!C180:C181)</f>
        <v>5.3125</v>
      </c>
      <c r="X32" s="104">
        <f>'3D-SM 2021'!C110</f>
        <v>6.239583333333333</v>
      </c>
      <c r="Y32" s="104">
        <f>AVERAGE('3D-SM 2021'!C110:C111)</f>
        <v>5.5625</v>
      </c>
      <c r="Z32" s="126">
        <f>'3D-SM 2022'!C139</f>
        <v>6.46875</v>
      </c>
      <c r="AA32" s="126">
        <f>AVERAGE('3D-SM 2022'!C139:C140)</f>
        <v>6.03125</v>
      </c>
      <c r="AB32" s="135">
        <f>'3D-SM 2023'!B248</f>
        <v>6.65625</v>
      </c>
      <c r="AC32" s="135">
        <f>AVERAGE('3D-SM 2023'!B248:B254)</f>
        <v>5.4940476190476195</v>
      </c>
      <c r="AD32" s="112"/>
      <c r="AE32" s="113"/>
    </row>
    <row r="33" spans="1:31" ht="18.75" x14ac:dyDescent="0.3">
      <c r="A33" s="74" t="s">
        <v>992</v>
      </c>
      <c r="B33" s="69"/>
      <c r="C33" s="76">
        <f>($F$27*Resultatlista!$F$3)+((B33-(F33*Resultatlista!$F$3))/I33)</f>
        <v>246.23981145567456</v>
      </c>
      <c r="D33" s="40">
        <f>IF(B33&gt;Gällande!E33*Resultatlista!$F$3,C33-(C33-(Gällande!$E$27*Resultatlista!$F$3))+((C33-(Gällande!$E$27*Resultatlista!$F$3))/Gällande!M33),C33)</f>
        <v>246.23981145567456</v>
      </c>
      <c r="E33" s="36">
        <f t="shared" si="2"/>
        <v>8.3617261904761886</v>
      </c>
      <c r="F33" s="36">
        <f t="shared" si="3"/>
        <v>6.8375212585034015</v>
      </c>
      <c r="G33" s="37">
        <f t="shared" ref="G33" si="16">E33-F33</f>
        <v>1.5242049319727871</v>
      </c>
      <c r="H33" s="38">
        <f t="shared" si="13"/>
        <v>2.446429040701374</v>
      </c>
      <c r="I33" s="39">
        <f t="shared" si="5"/>
        <v>1.6460271068256949</v>
      </c>
      <c r="J33" s="85">
        <f t="shared" si="6"/>
        <v>0.40716612515313944</v>
      </c>
      <c r="K33" s="85">
        <f t="shared" si="7"/>
        <v>0.45758274143597533</v>
      </c>
      <c r="L33" s="85">
        <f t="shared" si="8"/>
        <v>0.43237443329455738</v>
      </c>
      <c r="M33" s="86">
        <f t="shared" si="9"/>
        <v>1.8805373588037153</v>
      </c>
      <c r="N33" s="82"/>
      <c r="O33" s="74" t="s">
        <v>992</v>
      </c>
      <c r="P33" s="23">
        <v>7.85</v>
      </c>
      <c r="Q33" s="23">
        <v>6.12</v>
      </c>
      <c r="R33" s="24">
        <f>'3D-SM 2017'!J170</f>
        <v>8.6199999999999992</v>
      </c>
      <c r="S33" s="34">
        <f>AVERAGE('3D-SM 2017'!J170:J190)</f>
        <v>7.1009523809523811</v>
      </c>
      <c r="T33" s="14">
        <f>'3D-SM 2018'!B174</f>
        <v>8.26</v>
      </c>
      <c r="U33" s="57">
        <f>AVERAGE('3D-SM 2018'!B174:B189)</f>
        <v>7.05375</v>
      </c>
      <c r="V33" s="67">
        <f>'3D-SM 2019'!C185</f>
        <v>7.78125</v>
      </c>
      <c r="W33" s="67">
        <f>AVERAGE('3D-SM 2019'!C185:C200)</f>
        <v>6.8593749999999991</v>
      </c>
      <c r="X33" s="104">
        <f>'3D-SM 2021'!C113</f>
        <v>8.6354166666666661</v>
      </c>
      <c r="Y33" s="104">
        <f>AVERAGE('3D-SM 2021'!C113:C122)</f>
        <v>7.3052083333333346</v>
      </c>
      <c r="Z33" s="126">
        <f>'3D-SM 2022'!C144</f>
        <v>8.5</v>
      </c>
      <c r="AA33" s="126">
        <f>AVERAGE('3D-SM 2022'!C144:C164)</f>
        <v>6.8273809523809526</v>
      </c>
      <c r="AB33" s="135">
        <f>'3D-SM 2023'!B215</f>
        <v>8.8854166666666661</v>
      </c>
      <c r="AC33" s="135">
        <f>AVERAGE('3D-SM 2023'!B215:B242)</f>
        <v>6.5959821428571432</v>
      </c>
      <c r="AD33" s="112"/>
      <c r="AE33" s="113"/>
    </row>
    <row r="34" spans="1:31" ht="18.75" x14ac:dyDescent="0.3">
      <c r="A34" s="74" t="s">
        <v>977</v>
      </c>
      <c r="B34" s="69"/>
      <c r="C34" s="76">
        <f>($F$27*Resultatlista!$F$3)+((B34-(F34*Resultatlista!$F$3))/I34)</f>
        <v>33.743545577947884</v>
      </c>
      <c r="D34" s="40">
        <f>IF(B34&gt;Gällande!E34*Resultatlista!$F$3,C34-(C34-(Gällande!$E$27*Resultatlista!$F$3))+((C34-(Gällande!$E$27*Resultatlista!$F$3))/Gällande!M34),C34)</f>
        <v>33.743545577947884</v>
      </c>
      <c r="E34" s="36">
        <f t="shared" si="2"/>
        <v>7.387202380952381</v>
      </c>
      <c r="F34" s="36">
        <f t="shared" si="3"/>
        <v>6.6676785714285725</v>
      </c>
      <c r="G34" s="37">
        <f t="shared" ref="G34" si="17">E34-F34</f>
        <v>0.71952380952380857</v>
      </c>
      <c r="H34" s="38">
        <f t="shared" si="13"/>
        <v>2.6162717277762031</v>
      </c>
      <c r="I34" s="39">
        <f t="shared" si="5"/>
        <v>0.77703179516008958</v>
      </c>
      <c r="J34" s="85">
        <f t="shared" si="6"/>
        <v>1.0782407546554731</v>
      </c>
      <c r="K34" s="85">
        <f t="shared" si="7"/>
        <v>0.70108101672623302</v>
      </c>
      <c r="L34" s="85">
        <f t="shared" si="8"/>
        <v>0.889660885690853</v>
      </c>
      <c r="M34" s="86">
        <f t="shared" si="9"/>
        <v>3.8694252096730311</v>
      </c>
      <c r="N34" s="82"/>
      <c r="O34" s="74" t="s">
        <v>977</v>
      </c>
      <c r="P34" s="23">
        <v>6.42</v>
      </c>
      <c r="Q34" s="23">
        <v>5.98</v>
      </c>
      <c r="R34" s="24">
        <f>'3D-SM 2017'!J194</f>
        <v>8.34</v>
      </c>
      <c r="S34" s="34">
        <f>AVERAGE('3D-SM 2017'!J194:J196)</f>
        <v>7.3166666666666664</v>
      </c>
      <c r="T34" s="14">
        <f>'3D-SM 2018'!B171</f>
        <v>6.44</v>
      </c>
      <c r="U34" s="57">
        <f>AVERAGE('3D-SM 2018'!B171:B172)</f>
        <v>6.2</v>
      </c>
      <c r="V34" s="67">
        <f>'3D-SM 2019'!C206</f>
        <v>6.802083333333333</v>
      </c>
      <c r="W34" s="67">
        <f>AVERAGE('3D-SM 2019'!C206:C207)</f>
        <v>6.265625</v>
      </c>
      <c r="X34" s="104">
        <f>'3D-SM 2021'!C126</f>
        <v>8.6458333333333339</v>
      </c>
      <c r="Y34" s="104">
        <f>AVERAGE('3D-SM 2021'!C126:C129)</f>
        <v>7.5</v>
      </c>
      <c r="Z34" s="126">
        <f>'3D-SM 2022'!C172</f>
        <v>7.666666666666667</v>
      </c>
      <c r="AA34" s="126">
        <f>AVERAGE('3D-SM 2022'!C172:C175)</f>
        <v>6.546875</v>
      </c>
      <c r="AB34" s="135">
        <f>'3D-SM 2023'!B258</f>
        <v>7.395833333333333</v>
      </c>
      <c r="AC34" s="135">
        <f>AVERAGE('3D-SM 2023'!B258:B261)</f>
        <v>6.864583333333333</v>
      </c>
      <c r="AD34" s="112"/>
      <c r="AE34" s="113"/>
    </row>
    <row r="35" spans="1:31" ht="18.75" x14ac:dyDescent="0.3">
      <c r="A35" s="74" t="s">
        <v>978</v>
      </c>
      <c r="B35" s="69"/>
      <c r="C35" s="76">
        <f>($F$27*Resultatlista!$F$3)+((B35-(F35*Resultatlista!$F$3))/I35)</f>
        <v>70.595651102621332</v>
      </c>
      <c r="D35" s="40">
        <f>IF(B35&gt;Gällande!E35*Resultatlista!$F$3,C35-(C35-(Gällande!$E$27*Resultatlista!$F$3))+((C35-(Gällande!$E$27*Resultatlista!$F$3))/Gällande!M35),C35)</f>
        <v>70.595651102621332</v>
      </c>
      <c r="E35" s="36">
        <f t="shared" si="2"/>
        <v>7.1168055555555547</v>
      </c>
      <c r="F35" s="36">
        <f t="shared" si="3"/>
        <v>6.3627212301587299</v>
      </c>
      <c r="G35" s="37">
        <f t="shared" ref="G35" si="18">E35-F35</f>
        <v>0.7540843253968248</v>
      </c>
      <c r="H35" s="38">
        <f t="shared" ref="H35" si="19">$F$27-F35</f>
        <v>2.9212290690460456</v>
      </c>
      <c r="I35" s="39">
        <f t="shared" si="5"/>
        <v>0.81435456243340798</v>
      </c>
      <c r="J35" s="85">
        <f t="shared" si="6"/>
        <v>0.62378524310365713</v>
      </c>
      <c r="K35" s="85">
        <f t="shared" si="7"/>
        <v>0.54858258052571274</v>
      </c>
      <c r="L35" s="85">
        <f t="shared" si="8"/>
        <v>0.58618391181468499</v>
      </c>
      <c r="M35" s="86">
        <f t="shared" si="9"/>
        <v>2.5495049207644573</v>
      </c>
      <c r="N35" s="82"/>
      <c r="O35" s="74" t="s">
        <v>978</v>
      </c>
      <c r="P35" s="90">
        <v>6.5</v>
      </c>
      <c r="Q35" s="90">
        <v>6</v>
      </c>
      <c r="R35" s="24">
        <f>'3D-SM 2017'!J197</f>
        <v>7.68</v>
      </c>
      <c r="S35" s="34">
        <f>AVERAGE('3D-SM 2017'!J197:J201)</f>
        <v>7.1360000000000001</v>
      </c>
      <c r="T35" s="14"/>
      <c r="U35" s="57"/>
      <c r="V35" s="67">
        <f>'3D-SM 2019'!C211</f>
        <v>6.28125</v>
      </c>
      <c r="W35" s="67">
        <f>AVERAGE('3D-SM 2019'!C211:C212)</f>
        <v>6.140625</v>
      </c>
      <c r="X35" s="104">
        <f>'3D-SM 2021'!C132</f>
        <v>6.604166666666667</v>
      </c>
      <c r="Y35" s="104">
        <f>AVERAGE('3D-SM 2021'!C132:C136)</f>
        <v>6</v>
      </c>
      <c r="Z35" s="126">
        <f>'3D-SM 2022'!C178</f>
        <v>7.78125</v>
      </c>
      <c r="AA35" s="126">
        <f>AVERAGE('3D-SM 2022'!C178:C182)</f>
        <v>6.5916666666666668</v>
      </c>
      <c r="AB35" s="135">
        <f>'3D-SM 2023'!B265</f>
        <v>7.854166666666667</v>
      </c>
      <c r="AC35" s="135">
        <f>AVERAGE('3D-SM 2023'!B265:B271)</f>
        <v>6.3080357142857144</v>
      </c>
      <c r="AD35" s="112"/>
      <c r="AE35" s="113"/>
    </row>
    <row r="36" spans="1:31" ht="18.75" x14ac:dyDescent="0.3">
      <c r="A36" s="74" t="s">
        <v>979</v>
      </c>
      <c r="B36" s="69"/>
      <c r="C36" s="76">
        <f>($F$27*Resultatlista!$F$3)+((B36-(F36*Resultatlista!$F$3))/I36)</f>
        <v>246.33709604125119</v>
      </c>
      <c r="D36" s="40">
        <f>IF(B36&gt;Gällande!E36*Resultatlista!$F$3,C36-(C36-(Gällande!$E$27*Resultatlista!$F$3))+((C36-(Gällande!$E$27*Resultatlista!$F$3))/Gällande!M36),C36)</f>
        <v>246.33709604125119</v>
      </c>
      <c r="E36" s="36">
        <f t="shared" si="2"/>
        <v>5.9156547619047624</v>
      </c>
      <c r="F36" s="36">
        <f t="shared" si="3"/>
        <v>4.8368979591836734</v>
      </c>
      <c r="G36" s="37">
        <f t="shared" si="4"/>
        <v>1.078756802721089</v>
      </c>
      <c r="H36" s="38">
        <f t="shared" si="13"/>
        <v>4.4470523400211022</v>
      </c>
      <c r="I36" s="39">
        <f t="shared" si="5"/>
        <v>1.1649765078855114</v>
      </c>
      <c r="J36" s="85">
        <f t="shared" si="6"/>
        <v>0.53465612325951051</v>
      </c>
      <c r="K36" s="85">
        <f t="shared" si="7"/>
        <v>0.51623911679435619</v>
      </c>
      <c r="L36" s="85">
        <f t="shared" si="8"/>
        <v>0.52544762002693335</v>
      </c>
      <c r="M36" s="86">
        <f t="shared" si="9"/>
        <v>2.2853429885434107</v>
      </c>
      <c r="N36" s="82"/>
      <c r="O36" s="74" t="s">
        <v>979</v>
      </c>
      <c r="P36" s="23">
        <v>5.22</v>
      </c>
      <c r="Q36" s="23">
        <v>4.3099999999999996</v>
      </c>
      <c r="R36" s="24">
        <f>'3D-SM 2017'!J205</f>
        <v>6.52</v>
      </c>
      <c r="S36" s="34">
        <f>AVERAGE('3D-SM 2017'!J205:J208)</f>
        <v>5.6550000000000002</v>
      </c>
      <c r="T36" s="14">
        <f>'3D-SM 2018'!B41</f>
        <v>5.68</v>
      </c>
      <c r="U36" s="57">
        <f>AVERAGE('3D-SM 2018'!B41:B45)</f>
        <v>4.7539999999999996</v>
      </c>
      <c r="V36" s="67">
        <f>'3D-SM 2019'!C216</f>
        <v>6.385416666666667</v>
      </c>
      <c r="W36" s="67">
        <f>AVERAGE('3D-SM 2019'!C216:C222)</f>
        <v>4.5238095238095246</v>
      </c>
      <c r="X36" s="104">
        <f>'3D-SM 2021'!C140</f>
        <v>5.78125</v>
      </c>
      <c r="Y36" s="104">
        <f>AVERAGE('3D-SM 2021'!C140:C144)</f>
        <v>4.9562499999999998</v>
      </c>
      <c r="Z36" s="126">
        <f>'3D-SM 2022'!C186</f>
        <v>6.114583333333333</v>
      </c>
      <c r="AA36" s="126">
        <f>AVERAGE('3D-SM 2022'!C186:C192)</f>
        <v>4.7529761904761907</v>
      </c>
      <c r="AB36" s="135">
        <f>'3D-SM 2023'!B191</f>
        <v>5.708333333333333</v>
      </c>
      <c r="AC36" s="135">
        <f>AVERAGE('3D-SM 2023'!B191:B197)</f>
        <v>4.90625</v>
      </c>
      <c r="AD36" s="112"/>
      <c r="AE36" s="113"/>
    </row>
    <row r="37" spans="1:31" ht="18.75" x14ac:dyDescent="0.3">
      <c r="A37" s="74" t="s">
        <v>980</v>
      </c>
      <c r="B37" s="69"/>
      <c r="C37" s="76">
        <f>($F$27*Resultatlista!$F$3)+((B37-(F37*Resultatlista!$F$3))/I37)</f>
        <v>260.69828454641117</v>
      </c>
      <c r="D37" s="40">
        <f>IF(B37&gt;Gällande!E37*Resultatlista!$F$3,C37-(C37-(Gällande!$E$27*Resultatlista!$F$3))+((C37-(Gällande!$E$27*Resultatlista!$F$3))/Gällande!M37),C37)</f>
        <v>260.69828454641117</v>
      </c>
      <c r="E37" s="36">
        <f t="shared" si="2"/>
        <v>7.3549404761904764</v>
      </c>
      <c r="F37" s="36">
        <f t="shared" si="3"/>
        <v>5.9297484214198501</v>
      </c>
      <c r="G37" s="37">
        <f t="shared" si="4"/>
        <v>1.4251920547706263</v>
      </c>
      <c r="H37" s="38">
        <f t="shared" si="13"/>
        <v>3.3542018777849254</v>
      </c>
      <c r="I37" s="39">
        <f t="shared" si="5"/>
        <v>1.5391006191987211</v>
      </c>
      <c r="J37" s="85">
        <f t="shared" si="6"/>
        <v>0.35743560026014948</v>
      </c>
      <c r="K37" s="85">
        <f t="shared" si="7"/>
        <v>0.31541848070323331</v>
      </c>
      <c r="L37" s="85">
        <f t="shared" si="8"/>
        <v>0.33642704048169136</v>
      </c>
      <c r="M37" s="86">
        <f t="shared" si="9"/>
        <v>1.463230869866408</v>
      </c>
      <c r="N37" s="82"/>
      <c r="O37" s="74" t="s">
        <v>980</v>
      </c>
      <c r="P37" s="23">
        <v>6.92</v>
      </c>
      <c r="Q37" s="23">
        <v>5.6</v>
      </c>
      <c r="R37" s="24">
        <f>'3D-SM 2017'!J212</f>
        <v>7.55</v>
      </c>
      <c r="S37" s="34">
        <f>AVERAGE('3D-SM 2017'!J212:J236)</f>
        <v>6.3968000000000007</v>
      </c>
      <c r="T37" s="14">
        <f>'3D-SM 2018'!B197</f>
        <v>7.4</v>
      </c>
      <c r="U37" s="57">
        <f>AVERAGE('3D-SM 2018'!B197:B231)</f>
        <v>6.2225714285714275</v>
      </c>
      <c r="V37" s="67">
        <f>'3D-SM 2019'!C228</f>
        <v>7.822916666666667</v>
      </c>
      <c r="W37" s="67">
        <f>AVERAGE('3D-SM 2019'!C228:C269)</f>
        <v>5.8439980158730158</v>
      </c>
      <c r="X37" s="104">
        <f>'3D-SM 2021'!C148</f>
        <v>7.104166666666667</v>
      </c>
      <c r="Y37" s="104">
        <f>AVERAGE('3D-SM 2021'!C148:C168)</f>
        <v>5.9181547619047601</v>
      </c>
      <c r="Z37" s="126">
        <f>'3D-SM 2022'!C198</f>
        <v>7.583333333333333</v>
      </c>
      <c r="AA37" s="126">
        <f>AVERAGE('3D-SM 2022'!C198:C223)</f>
        <v>5.8946314102564088</v>
      </c>
      <c r="AB37" s="135">
        <f>'3D-SM 2023'!B159</f>
        <v>7.104166666666667</v>
      </c>
      <c r="AC37" s="135">
        <f>AVERAGE('3D-SM 2023'!B159:B183)</f>
        <v>5.632083333333334</v>
      </c>
      <c r="AD37" s="112"/>
      <c r="AE37" s="113"/>
    </row>
    <row r="38" spans="1:31" ht="18.75" x14ac:dyDescent="0.3">
      <c r="A38" s="74" t="s">
        <v>981</v>
      </c>
      <c r="B38" s="69"/>
      <c r="C38" s="76" t="e">
        <f>($F$27*Resultatlista!$F$3)+((B38-(F38*Resultatlista!$F$3))/I38)</f>
        <v>#DIV/0!</v>
      </c>
      <c r="D38" s="40" t="e">
        <f>IF(B38&gt;Gällande!E38*Resultatlista!$F$3,C38-(C38-(Gällande!$E$27*Resultatlista!$F$3))+((C38-(Gällande!$E$27*Resultatlista!$F$3))/Gällande!M38),C38)</f>
        <v>#DIV/0!</v>
      </c>
      <c r="E38" s="36" t="e">
        <f t="shared" si="2"/>
        <v>#DIV/0!</v>
      </c>
      <c r="F38" s="36" t="e">
        <f t="shared" si="3"/>
        <v>#DIV/0!</v>
      </c>
      <c r="G38" s="37" t="e">
        <f t="shared" si="4"/>
        <v>#DIV/0!</v>
      </c>
      <c r="H38" s="38" t="e">
        <f t="shared" si="13"/>
        <v>#DIV/0!</v>
      </c>
      <c r="I38" s="39" t="e">
        <f t="shared" si="5"/>
        <v>#DIV/0!</v>
      </c>
      <c r="J38" s="85" t="e">
        <f t="shared" si="6"/>
        <v>#DIV/0!</v>
      </c>
      <c r="K38" s="85" t="e">
        <f t="shared" si="7"/>
        <v>#DIV/0!</v>
      </c>
      <c r="L38" s="85" t="e">
        <f t="shared" si="8"/>
        <v>#DIV/0!</v>
      </c>
      <c r="M38" s="86" t="e">
        <f t="shared" si="9"/>
        <v>#DIV/0!</v>
      </c>
      <c r="N38" s="82"/>
      <c r="O38" s="74" t="s">
        <v>981</v>
      </c>
      <c r="P38" s="23"/>
      <c r="Q38" s="23"/>
      <c r="R38" s="24"/>
      <c r="S38" s="34"/>
      <c r="T38" s="14"/>
      <c r="U38" s="57"/>
      <c r="V38" s="62"/>
      <c r="W38" s="62"/>
      <c r="X38" s="63"/>
      <c r="Y38" s="63"/>
      <c r="Z38" s="110"/>
      <c r="AA38" s="110"/>
      <c r="AB38" s="111"/>
      <c r="AC38" s="111"/>
      <c r="AD38" s="112"/>
      <c r="AE38" s="113"/>
    </row>
    <row r="39" spans="1:31" ht="18.75" x14ac:dyDescent="0.3">
      <c r="A39" s="74" t="s">
        <v>982</v>
      </c>
      <c r="B39" s="69"/>
      <c r="C39" s="76">
        <f>($F$27*Resultatlista!$F$3)+((B39-(F39*Resultatlista!$F$3))/I39)</f>
        <v>6.242275435154113</v>
      </c>
      <c r="D39" s="40">
        <f>IF(B39&gt;Gällande!E39*Resultatlista!$F$3,C39-(C39-(Gällande!$E$27*Resultatlista!$F$3))+((C39-(Gällande!$E$27*Resultatlista!$F$3))/Gällande!M39),C39)</f>
        <v>6.242275435154113</v>
      </c>
      <c r="E39" s="36">
        <f t="shared" si="2"/>
        <v>7</v>
      </c>
      <c r="F39" s="36">
        <f t="shared" si="3"/>
        <v>6.3569444444444443</v>
      </c>
      <c r="G39" s="37">
        <f t="shared" si="4"/>
        <v>0.64305555555555571</v>
      </c>
      <c r="H39" s="38">
        <f t="shared" si="13"/>
        <v>2.9270058547603313</v>
      </c>
      <c r="I39" s="39">
        <f t="shared" si="5"/>
        <v>0.69445181119398147</v>
      </c>
      <c r="J39" s="85">
        <f t="shared" si="6"/>
        <v>0.70228215944980521</v>
      </c>
      <c r="K39" s="85">
        <f t="shared" si="7"/>
        <v>7.6073633987511616E-2</v>
      </c>
      <c r="L39" s="85">
        <f t="shared" si="8"/>
        <v>0.38917789671865843</v>
      </c>
      <c r="M39" s="86">
        <f t="shared" si="9"/>
        <v>1.6926615397296285</v>
      </c>
      <c r="N39" s="82"/>
      <c r="O39" s="74" t="s">
        <v>982</v>
      </c>
      <c r="P39" s="23">
        <v>8</v>
      </c>
      <c r="Q39" s="23">
        <v>6.4</v>
      </c>
      <c r="R39" s="90">
        <v>7</v>
      </c>
      <c r="S39" s="91">
        <v>6.5</v>
      </c>
      <c r="T39" s="14"/>
      <c r="U39" s="57"/>
      <c r="V39" s="62"/>
      <c r="W39" s="62"/>
      <c r="X39" s="104">
        <f>'3D-SM 2021'!C175</f>
        <v>6.645833333333333</v>
      </c>
      <c r="Y39" s="104">
        <f>AVERAGE('3D-SM 2021'!C175:C177)</f>
        <v>6.3506944444444438</v>
      </c>
      <c r="Z39" s="126">
        <f>'3D-SM 2022'!C231</f>
        <v>6.354166666666667</v>
      </c>
      <c r="AA39" s="126">
        <f>AVERAGE('3D-SM 2022'!C231:C232)</f>
        <v>6.1770833333333339</v>
      </c>
      <c r="AB39" s="111"/>
      <c r="AC39" s="111"/>
      <c r="AD39" s="112"/>
      <c r="AE39" s="113"/>
    </row>
    <row r="40" spans="1:31" ht="18.75" x14ac:dyDescent="0.3">
      <c r="A40" s="74" t="s">
        <v>983</v>
      </c>
      <c r="B40" s="69"/>
      <c r="C40" s="76">
        <f>($F$27*Resultatlista!$F$3)+((B40-(F40*Resultatlista!$F$3))/I40)</f>
        <v>-145.50544642355544</v>
      </c>
      <c r="D40" s="40">
        <f>IF(B40&gt;Gällande!E40*Resultatlista!$F$3,C40-(C40-(Gällande!$E$27*Resultatlista!$F$3))+((C40-(Gällande!$E$27*Resultatlista!$F$3))/Gällande!M40),C40)</f>
        <v>-145.50544642355544</v>
      </c>
      <c r="E40" s="36">
        <f t="shared" si="2"/>
        <v>6.6329861111111112</v>
      </c>
      <c r="F40" s="36">
        <f t="shared" si="3"/>
        <v>6.1691284722222228</v>
      </c>
      <c r="G40" s="37">
        <f t="shared" si="4"/>
        <v>0.46385763888888842</v>
      </c>
      <c r="H40" s="38">
        <f t="shared" si="13"/>
        <v>3.1148218269825527</v>
      </c>
      <c r="I40" s="39">
        <f t="shared" si="5"/>
        <v>0.50093148979057811</v>
      </c>
      <c r="J40" s="85">
        <f t="shared" si="6"/>
        <v>0.64486812955354589</v>
      </c>
      <c r="K40" s="85">
        <f t="shared" si="7"/>
        <v>0.50271884323099159</v>
      </c>
      <c r="L40" s="85">
        <f t="shared" si="8"/>
        <v>0.57379348639226868</v>
      </c>
      <c r="M40" s="86">
        <f t="shared" si="9"/>
        <v>2.4956149214858656</v>
      </c>
      <c r="N40" s="82"/>
      <c r="O40" s="74" t="s">
        <v>983</v>
      </c>
      <c r="P40" s="23">
        <v>5.83</v>
      </c>
      <c r="Q40" s="23">
        <v>5.73</v>
      </c>
      <c r="R40" s="24">
        <f>'3D-SM 2017'!J242</f>
        <v>7.38</v>
      </c>
      <c r="S40" s="34">
        <f>AVERAGE('3D-SM 2017'!J242:J246)</f>
        <v>6.8780000000000001</v>
      </c>
      <c r="T40" s="14">
        <f>'3D-SM 2018'!B193</f>
        <v>6.39</v>
      </c>
      <c r="U40" s="57">
        <f>AVERAGE('3D-SM 2018'!B193:B195)</f>
        <v>5.9666666666666659</v>
      </c>
      <c r="V40" s="67">
        <f>'3D-SM 2019'!C281</f>
        <v>6.677083333333333</v>
      </c>
      <c r="W40" s="67">
        <f>AVERAGE('3D-SM 2019'!C281:C283)</f>
        <v>6.3680555555555562</v>
      </c>
      <c r="X40" s="63"/>
      <c r="Y40" s="63"/>
      <c r="Z40" s="126">
        <f>'3D-SM 2022'!C235</f>
        <v>6.177083333333333</v>
      </c>
      <c r="AA40" s="126">
        <f>AVERAGE('3D-SM 2022'!C235:C238)</f>
        <v>5.9296874999999991</v>
      </c>
      <c r="AB40" s="135">
        <f>'3D-SM 2023'!B204</f>
        <v>7.34375</v>
      </c>
      <c r="AC40" s="135">
        <f>AVERAGE('3D-SM 2023'!B204:B209)</f>
        <v>6.1423611111111116</v>
      </c>
      <c r="AD40" s="112"/>
      <c r="AE40" s="113"/>
    </row>
    <row r="41" spans="1:31" ht="18.75" x14ac:dyDescent="0.3">
      <c r="A41" s="74" t="s">
        <v>984</v>
      </c>
      <c r="B41" s="69"/>
      <c r="C41" s="76">
        <f>($F$27*Resultatlista!$F$3)+((B41-(F41*Resultatlista!$F$3))/I41)</f>
        <v>72.457708898387978</v>
      </c>
      <c r="D41" s="40">
        <f>IF(B41&gt;Gällande!E41*Resultatlista!$F$3,C41-(C41-(Gällande!$E$27*Resultatlista!$F$3))+((C41-(Gällande!$E$27*Resultatlista!$F$3))/Gällande!M41),C41)</f>
        <v>72.457708898387978</v>
      </c>
      <c r="E41" s="36">
        <f t="shared" si="2"/>
        <v>8.9771428571428569</v>
      </c>
      <c r="F41" s="36">
        <f t="shared" si="3"/>
        <v>8.0216992630385509</v>
      </c>
      <c r="G41" s="37">
        <f t="shared" si="4"/>
        <v>0.95544359410430602</v>
      </c>
      <c r="H41" s="38">
        <f t="shared" si="13"/>
        <v>1.2622510361662247</v>
      </c>
      <c r="I41" s="39">
        <f t="shared" si="5"/>
        <v>1.0318074833304194</v>
      </c>
      <c r="J41" s="85">
        <f t="shared" si="6"/>
        <v>0.27472909636383408</v>
      </c>
      <c r="K41" s="85">
        <f t="shared" si="7"/>
        <v>0.57389079241013008</v>
      </c>
      <c r="L41" s="85">
        <f t="shared" si="8"/>
        <v>0.42430994438698211</v>
      </c>
      <c r="M41" s="86">
        <f t="shared" si="9"/>
        <v>1.8454622676268466</v>
      </c>
      <c r="N41" s="82"/>
      <c r="O41" s="74" t="s">
        <v>984</v>
      </c>
      <c r="P41" s="23">
        <v>8.5500000000000007</v>
      </c>
      <c r="Q41" s="23">
        <v>7.01</v>
      </c>
      <c r="R41" s="24">
        <f>'3D-SM 2017'!J249</f>
        <v>9.08</v>
      </c>
      <c r="S41" s="34">
        <f>AVERAGE('3D-SM 2017'!J249:J255)</f>
        <v>8.1957142857142866</v>
      </c>
      <c r="T41" s="14">
        <f>'3D-SM 2018'!B49</f>
        <v>9.2100000000000009</v>
      </c>
      <c r="U41" s="57">
        <f>AVERAGE('3D-SM 2018'!B49:B51)</f>
        <v>8.3166666666666682</v>
      </c>
      <c r="V41" s="67">
        <f>'3D-SM 2019'!C286</f>
        <v>8.71875</v>
      </c>
      <c r="W41" s="67">
        <f>AVERAGE('3D-SM 2019'!C286:C290)</f>
        <v>8.0666666666666664</v>
      </c>
      <c r="X41" s="104">
        <f>'3D-SM 2021'!C185</f>
        <v>9.0416666666666661</v>
      </c>
      <c r="Y41" s="104">
        <f>AVERAGE('3D-SM 2021'!C185:C187)</f>
        <v>8.4409722222222214</v>
      </c>
      <c r="Z41" s="126">
        <f>'3D-SM 2022'!C241</f>
        <v>9.0520833333333339</v>
      </c>
      <c r="AA41" s="126">
        <f>AVERAGE('3D-SM 2022'!C241:C242)</f>
        <v>8.2760416666666679</v>
      </c>
      <c r="AB41" s="135">
        <f>'3D-SM 2023'!B23</f>
        <v>9.1875</v>
      </c>
      <c r="AC41" s="135">
        <f>AVERAGE('3D-SM 2023'!B23:B27)</f>
        <v>7.8458333333333341</v>
      </c>
      <c r="AD41" s="112"/>
      <c r="AE41" s="113"/>
    </row>
    <row r="42" spans="1:31" ht="18.75" x14ac:dyDescent="0.3">
      <c r="A42" s="74" t="s">
        <v>985</v>
      </c>
      <c r="B42" s="69"/>
      <c r="C42" s="76">
        <f>($F$27*Resultatlista!$F$3)+((B42-(F42*Resultatlista!$F$3))/I42)</f>
        <v>93.123222841078189</v>
      </c>
      <c r="D42" s="40">
        <f>IF(B42&gt;Gällande!E42*Resultatlista!$F$3,C42-(C42-(Gällande!$E$27*Resultatlista!$F$3))+((C42-(Gällande!$E$27*Resultatlista!$F$3))/Gällande!M42),C42)</f>
        <v>93.123222841078189</v>
      </c>
      <c r="E42" s="36">
        <f t="shared" si="2"/>
        <v>9.2704761904761916</v>
      </c>
      <c r="F42" s="36">
        <f t="shared" si="3"/>
        <v>8.232447004054146</v>
      </c>
      <c r="G42" s="37">
        <f t="shared" si="4"/>
        <v>1.0380291864220457</v>
      </c>
      <c r="H42" s="38">
        <f t="shared" si="13"/>
        <v>1.0515032951506296</v>
      </c>
      <c r="I42" s="39">
        <f t="shared" si="5"/>
        <v>1.1209937342975447</v>
      </c>
      <c r="J42" s="85">
        <f t="shared" si="6"/>
        <v>0.32806730974332393</v>
      </c>
      <c r="K42" s="85">
        <f t="shared" si="7"/>
        <v>0.39081945152862524</v>
      </c>
      <c r="L42" s="85">
        <f t="shared" si="8"/>
        <v>0.35944338063597459</v>
      </c>
      <c r="M42" s="86">
        <f t="shared" si="9"/>
        <v>1.5633364362230036</v>
      </c>
      <c r="N42" s="82"/>
      <c r="O42" s="74" t="s">
        <v>985</v>
      </c>
      <c r="P42" s="23">
        <v>9.4700000000000006</v>
      </c>
      <c r="Q42" s="23">
        <v>7.86</v>
      </c>
      <c r="R42" s="24">
        <f>'3D-SM 2017'!J260</f>
        <v>9.4499999999999993</v>
      </c>
      <c r="S42" s="34">
        <f>AVERAGE('3D-SM 2017'!J260:J266)</f>
        <v>8.8728571428571428</v>
      </c>
      <c r="T42" s="14">
        <f>'3D-SM 2018'!B241</f>
        <v>9.14</v>
      </c>
      <c r="U42" s="57">
        <f>AVERAGE('3D-SM 2018'!B241:B243)</f>
        <v>8.49</v>
      </c>
      <c r="V42" s="67">
        <f>'3D-SM 2019'!C294</f>
        <v>8.8020833333333339</v>
      </c>
      <c r="W42" s="67">
        <f>AVERAGE('3D-SM 2019'!C294:C298)</f>
        <v>8.15</v>
      </c>
      <c r="X42" s="104">
        <f>'3D-SM 2021'!C189</f>
        <v>9.625</v>
      </c>
      <c r="Y42" s="104">
        <f>AVERAGE('3D-SM 2021'!C189:C197)</f>
        <v>8.5613425925925917</v>
      </c>
      <c r="Z42" s="126">
        <f>'3D-SM 2022'!C245</f>
        <v>9.46875</v>
      </c>
      <c r="AA42" s="126">
        <f>AVERAGE('3D-SM 2022'!C245:C255)</f>
        <v>8.0359848484848477</v>
      </c>
      <c r="AB42" s="135">
        <f>'3D-SM 2023'!B4</f>
        <v>8.9375</v>
      </c>
      <c r="AC42" s="135">
        <f>AVERAGE('3D-SM 2023'!B4:B18)</f>
        <v>7.6569444444444432</v>
      </c>
      <c r="AD42" s="112"/>
      <c r="AE42" s="113"/>
    </row>
    <row r="43" spans="1:31" ht="18.75" x14ac:dyDescent="0.3">
      <c r="A43" s="74" t="s">
        <v>1010</v>
      </c>
      <c r="B43" s="69"/>
      <c r="C43" s="76" t="e">
        <f>($F$27*Resultatlista!$F$3)+((B43-(F43*Resultatlista!$F$3))/I43)</f>
        <v>#DIV/0!</v>
      </c>
      <c r="D43" s="40" t="e">
        <f>IF(B43&gt;Gällande!E43*Resultatlista!$F$3,C43-(C43-(Gällande!$E$27*Resultatlista!$F$3))+((C43-(Gällande!$E$27*Resultatlista!$F$3))/Gällande!M43),C43)</f>
        <v>#DIV/0!</v>
      </c>
      <c r="E43" s="36" t="e">
        <f t="shared" si="2"/>
        <v>#DIV/0!</v>
      </c>
      <c r="F43" s="36" t="e">
        <f t="shared" si="3"/>
        <v>#DIV/0!</v>
      </c>
      <c r="G43" s="37" t="e">
        <f t="shared" si="4"/>
        <v>#DIV/0!</v>
      </c>
      <c r="H43" s="38" t="e">
        <f t="shared" si="13"/>
        <v>#DIV/0!</v>
      </c>
      <c r="I43" s="39" t="e">
        <f t="shared" si="5"/>
        <v>#DIV/0!</v>
      </c>
      <c r="J43" s="85" t="e">
        <f t="shared" si="6"/>
        <v>#DIV/0!</v>
      </c>
      <c r="K43" s="85" t="e">
        <f t="shared" si="7"/>
        <v>#DIV/0!</v>
      </c>
      <c r="L43" s="85" t="e">
        <f t="shared" si="8"/>
        <v>#DIV/0!</v>
      </c>
      <c r="M43" s="86" t="e">
        <f t="shared" si="9"/>
        <v>#DIV/0!</v>
      </c>
      <c r="N43" s="82"/>
      <c r="O43" s="74" t="s">
        <v>1010</v>
      </c>
      <c r="P43" s="23"/>
      <c r="Q43" s="23"/>
      <c r="R43" s="24"/>
      <c r="S43" s="34"/>
      <c r="T43" s="14"/>
      <c r="U43" s="57"/>
      <c r="V43" s="62"/>
      <c r="W43" s="62"/>
      <c r="X43" s="63"/>
      <c r="Y43" s="63"/>
      <c r="Z43" s="110"/>
      <c r="AA43" s="110"/>
      <c r="AB43" s="111"/>
      <c r="AC43" s="111"/>
      <c r="AD43" s="112"/>
      <c r="AE43" s="113"/>
    </row>
    <row r="44" spans="1:31" ht="18.75" x14ac:dyDescent="0.3">
      <c r="A44" s="74" t="s">
        <v>986</v>
      </c>
      <c r="B44" s="69"/>
      <c r="C44" s="76">
        <f>($F$27*Resultatlista!$F$3)+((B44-(F44*Resultatlista!$F$3))/I44)</f>
        <v>-675.20371897150426</v>
      </c>
      <c r="D44" s="40">
        <f>IF(B44&gt;Gällande!E44*Resultatlista!$F$3,C44-(C44-(Gällande!$E$27*Resultatlista!$F$3))+((C44-(Gällande!$E$27*Resultatlista!$F$3))/Gällande!M44),C44)</f>
        <v>-675.20371897150426</v>
      </c>
      <c r="E44" s="36">
        <f t="shared" si="2"/>
        <v>7.135416666666667</v>
      </c>
      <c r="F44" s="36">
        <f t="shared" si="3"/>
        <v>7.0052083333333339</v>
      </c>
      <c r="G44" s="37">
        <f t="shared" si="4"/>
        <v>0.13020833333333304</v>
      </c>
      <c r="H44" s="38">
        <f t="shared" si="13"/>
        <v>2.2787419658714416</v>
      </c>
      <c r="I44" s="39">
        <f t="shared" si="5"/>
        <v>0.3</v>
      </c>
      <c r="J44" s="85" t="e">
        <f t="shared" si="6"/>
        <v>#DIV/0!</v>
      </c>
      <c r="K44" s="85" t="e">
        <f t="shared" si="7"/>
        <v>#DIV/0!</v>
      </c>
      <c r="L44" s="85" t="e">
        <f t="shared" si="8"/>
        <v>#DIV/0!</v>
      </c>
      <c r="M44" s="86" t="e">
        <f t="shared" si="9"/>
        <v>#DIV/0!</v>
      </c>
      <c r="N44" s="82"/>
      <c r="O44" s="74" t="s">
        <v>986</v>
      </c>
      <c r="P44" s="23"/>
      <c r="Q44" s="23"/>
      <c r="R44" s="24"/>
      <c r="S44" s="34"/>
      <c r="T44" s="14"/>
      <c r="U44" s="57"/>
      <c r="V44" s="62"/>
      <c r="W44" s="62"/>
      <c r="X44" s="63"/>
      <c r="Y44" s="63"/>
      <c r="Z44" s="126">
        <f>'3D-SM 2022'!C261</f>
        <v>7.135416666666667</v>
      </c>
      <c r="AA44" s="126">
        <f>AVERAGE('3D-SM 2022'!C261:C262)</f>
        <v>7.0052083333333339</v>
      </c>
      <c r="AB44" s="111"/>
      <c r="AC44" s="111"/>
      <c r="AD44" s="112"/>
      <c r="AE44" s="113"/>
    </row>
    <row r="45" spans="1:31" ht="18.75" x14ac:dyDescent="0.3">
      <c r="A45" s="74" t="s">
        <v>987</v>
      </c>
      <c r="B45" s="69"/>
      <c r="C45" s="76">
        <f>($F$27*Resultatlista!$F$3)+((B45-(F45*Resultatlista!$F$3))/I45)</f>
        <v>-685.18340177192727</v>
      </c>
      <c r="D45" s="40">
        <f>IF(B45&gt;Gällande!E45*Resultatlista!$F$3,C45-(C45-(Gällande!$E$27*Resultatlista!$F$3))+((C45-(Gällande!$E$27*Resultatlista!$F$3))/Gällande!M45),C45)</f>
        <v>-685.18340177192727</v>
      </c>
      <c r="E45" s="36">
        <f t="shared" si="2"/>
        <v>7.6937499999999996</v>
      </c>
      <c r="F45" s="36">
        <f t="shared" si="3"/>
        <v>7.4027777777777777</v>
      </c>
      <c r="G45" s="37">
        <f t="shared" ref="G45" si="20">E45-F45</f>
        <v>0.29097222222222197</v>
      </c>
      <c r="H45" s="38">
        <f t="shared" ref="H45" si="21">$F$27-F45</f>
        <v>1.8811725214269979</v>
      </c>
      <c r="I45" s="39">
        <f t="shared" ref="I45" si="22">IF(G45/$G$27&lt;0.3,0.3,G45/$G$27)</f>
        <v>0.31422819534587249</v>
      </c>
      <c r="J45" s="85">
        <f t="shared" ref="J45" si="23">STDEV(P45,R45,T45,V45,X45)</f>
        <v>0.36458333333333309</v>
      </c>
      <c r="K45" s="85">
        <f t="shared" ref="K45" si="24">STDEV(Q45,S45,U45,W45,Y45)</f>
        <v>0.48247649146338195</v>
      </c>
      <c r="L45" s="85">
        <f t="shared" ref="L45" si="25">AVERAGE(J45:K45)</f>
        <v>0.42352991239835752</v>
      </c>
      <c r="M45" s="86">
        <f t="shared" ref="M45" si="26">L45/$L$27</f>
        <v>1.8420696542281003</v>
      </c>
      <c r="N45" s="82"/>
      <c r="O45" s="74" t="s">
        <v>987</v>
      </c>
      <c r="P45" s="90">
        <v>7.5</v>
      </c>
      <c r="Q45" s="90">
        <v>7</v>
      </c>
      <c r="R45" s="24"/>
      <c r="S45" s="34"/>
      <c r="T45" s="14"/>
      <c r="U45" s="57"/>
      <c r="V45" s="67">
        <f>'3D-SM 2019'!C308</f>
        <v>7.395833333333333</v>
      </c>
      <c r="W45" s="67">
        <f>AVERAGE('3D-SM 2019'!C308:C309)</f>
        <v>7.270833333333333</v>
      </c>
      <c r="X45" s="104">
        <f>'3D-SM 2021'!C205</f>
        <v>8.0729166666666661</v>
      </c>
      <c r="Y45" s="104">
        <f>AVERAGE('3D-SM 2021'!C205:C206)</f>
        <v>7.9375</v>
      </c>
      <c r="Z45" s="126">
        <f>'3D-SM 2022'!C264</f>
        <v>7.8125</v>
      </c>
      <c r="AA45" s="110"/>
      <c r="AB45" s="135">
        <f>'3D-SM 2023'!B31</f>
        <v>7.6875</v>
      </c>
      <c r="AC45" s="111"/>
      <c r="AD45" s="112"/>
      <c r="AE45" s="113"/>
    </row>
    <row r="46" spans="1:31" ht="19.5" thickBot="1" x14ac:dyDescent="0.35">
      <c r="A46" s="75" t="s">
        <v>988</v>
      </c>
      <c r="B46" s="69"/>
      <c r="C46" s="76">
        <f>($F$27*Resultatlista!$F$3)+((B46-(F46*Resultatlista!$F$3))/I46)</f>
        <v>-55.632007846383999</v>
      </c>
      <c r="D46" s="40">
        <f>IF(B46&gt;Gällande!E46*Resultatlista!$F$3,C46-(C46-(Gällande!$E$27*Resultatlista!$F$3))+((C46-(Gällande!$E$27*Resultatlista!$F$3))/Gällande!M46),C46)</f>
        <v>-55.632007846383999</v>
      </c>
      <c r="E46" s="36">
        <f t="shared" si="2"/>
        <v>8.9642708333333339</v>
      </c>
      <c r="F46" s="36">
        <f t="shared" si="3"/>
        <v>8.2341388888888893</v>
      </c>
      <c r="G46" s="37">
        <f t="shared" si="4"/>
        <v>0.73013194444444451</v>
      </c>
      <c r="H46" s="38">
        <f t="shared" si="13"/>
        <v>1.0498114103158862</v>
      </c>
      <c r="I46" s="39">
        <f t="shared" si="5"/>
        <v>0.78848778593006486</v>
      </c>
      <c r="J46" s="85">
        <f t="shared" si="6"/>
        <v>0.34456198291373391</v>
      </c>
      <c r="K46" s="85">
        <f t="shared" si="7"/>
        <v>0.33105262463508367</v>
      </c>
      <c r="L46" s="85">
        <f t="shared" si="8"/>
        <v>0.33780730377440882</v>
      </c>
      <c r="M46" s="86">
        <f t="shared" si="9"/>
        <v>1.4692340848742029</v>
      </c>
      <c r="N46" s="82"/>
      <c r="O46" s="75" t="s">
        <v>988</v>
      </c>
      <c r="P46" s="23">
        <v>8.67</v>
      </c>
      <c r="Q46" s="23">
        <v>8.27</v>
      </c>
      <c r="R46" s="24">
        <f>'3D-SM 2017'!J270</f>
        <v>9.35</v>
      </c>
      <c r="S46" s="34">
        <f>AVERAGE('3D-SM 2017'!J270:J273)</f>
        <v>8.9649999999999999</v>
      </c>
      <c r="T46" s="14">
        <f>'3D-SM 2018'!B235</f>
        <v>9.16</v>
      </c>
      <c r="U46" s="57">
        <f>AVERAGE('3D-SM 2018'!B235:B239)</f>
        <v>8.2740000000000009</v>
      </c>
      <c r="V46" s="67">
        <f>'3D-SM 2019'!C311</f>
        <v>8.6770833333333339</v>
      </c>
      <c r="W46" s="67">
        <f>AVERAGE('3D-SM 2019'!C311:C312)</f>
        <v>8.3958333333333339</v>
      </c>
      <c r="X46" s="63"/>
      <c r="Y46" s="63"/>
      <c r="Z46" s="126"/>
      <c r="AA46" s="126">
        <f>'3D-SM 2022'!C267</f>
        <v>7.8125</v>
      </c>
      <c r="AB46" s="111"/>
      <c r="AC46" s="135">
        <f>'3D-SM 2023'!B31</f>
        <v>7.6875</v>
      </c>
      <c r="AD46" s="112"/>
      <c r="AE46" s="113"/>
    </row>
    <row r="47" spans="1:31" ht="16.5" x14ac:dyDescent="0.25">
      <c r="A47" s="7"/>
      <c r="B47" s="17"/>
      <c r="C47" s="17"/>
      <c r="D47" s="17"/>
    </row>
    <row r="48" spans="1:31" s="30" customFormat="1" ht="17.25" x14ac:dyDescent="0.3">
      <c r="A48" s="89" t="s">
        <v>15</v>
      </c>
      <c r="B48" s="17"/>
      <c r="C48" s="17"/>
      <c r="D48" s="17"/>
      <c r="E48" s="29"/>
      <c r="F48" s="29"/>
      <c r="G48" s="29"/>
      <c r="H48" s="29"/>
      <c r="I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s="30" customFormat="1" ht="17.25" x14ac:dyDescent="0.3">
      <c r="A49" s="89" t="s">
        <v>903</v>
      </c>
      <c r="B49" s="17"/>
      <c r="C49" s="17"/>
      <c r="D49" s="17"/>
      <c r="E49" s="29"/>
      <c r="F49" s="29"/>
      <c r="G49" s="29"/>
      <c r="H49" s="29"/>
      <c r="I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30" customFormat="1" ht="17.25" x14ac:dyDescent="0.3">
      <c r="A50" s="89" t="s">
        <v>904</v>
      </c>
      <c r="B50" s="17"/>
      <c r="C50" s="17"/>
      <c r="D50" s="17"/>
      <c r="E50" s="29"/>
      <c r="F50" s="29"/>
      <c r="G50" s="29"/>
      <c r="H50" s="29"/>
      <c r="I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x14ac:dyDescent="0.25">
      <c r="A51" s="89" t="s">
        <v>902</v>
      </c>
      <c r="B51" s="17"/>
      <c r="C51" s="17"/>
      <c r="D51" s="17"/>
    </row>
    <row r="52" spans="1:30" x14ac:dyDescent="0.25">
      <c r="A52" s="12"/>
      <c r="B52" s="18"/>
      <c r="C52" s="18"/>
      <c r="D52" s="18"/>
    </row>
    <row r="53" spans="1:30" x14ac:dyDescent="0.25">
      <c r="A53" s="12"/>
      <c r="B53" s="18"/>
      <c r="C53" s="18"/>
      <c r="D53" s="18"/>
    </row>
    <row r="54" spans="1:30" ht="16.5" x14ac:dyDescent="0.25">
      <c r="A54" s="12"/>
      <c r="B54" s="17"/>
      <c r="C54" s="17"/>
      <c r="D54" s="17"/>
    </row>
    <row r="55" spans="1:30" x14ac:dyDescent="0.25">
      <c r="A55" s="12"/>
      <c r="B55" s="18"/>
      <c r="C55" s="18"/>
      <c r="D55" s="18"/>
    </row>
    <row r="56" spans="1:30" x14ac:dyDescent="0.25">
      <c r="A56" s="12"/>
      <c r="B56" s="18"/>
      <c r="C56" s="18"/>
      <c r="D56" s="18"/>
    </row>
    <row r="57" spans="1:30" x14ac:dyDescent="0.25">
      <c r="A57" s="12"/>
      <c r="B57" s="18"/>
      <c r="C57" s="18"/>
      <c r="D57" s="18"/>
    </row>
    <row r="58" spans="1:30" x14ac:dyDescent="0.25">
      <c r="A58" s="12"/>
    </row>
    <row r="59" spans="1:30" ht="16.5" x14ac:dyDescent="0.25">
      <c r="A59" s="7"/>
    </row>
    <row r="60" spans="1:30" x14ac:dyDescent="0.25">
      <c r="A60" s="12"/>
    </row>
    <row r="61" spans="1:30" x14ac:dyDescent="0.25">
      <c r="A61" s="12"/>
    </row>
    <row r="62" spans="1:30" x14ac:dyDescent="0.25">
      <c r="A62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1768-C23E-4C2C-BAED-995D1AC430F1}">
  <dimension ref="A1:C274"/>
  <sheetViews>
    <sheetView topLeftCell="A88" workbookViewId="0">
      <selection activeCell="B5" sqref="B5"/>
    </sheetView>
  </sheetViews>
  <sheetFormatPr defaultRowHeight="15" x14ac:dyDescent="0.25"/>
  <cols>
    <col min="2" max="2" width="10.5703125" bestFit="1" customWidth="1"/>
  </cols>
  <sheetData>
    <row r="1" spans="1:2" x14ac:dyDescent="0.25">
      <c r="A1" t="s">
        <v>989</v>
      </c>
    </row>
    <row r="3" spans="1:2" x14ac:dyDescent="0.25">
      <c r="A3" t="s">
        <v>985</v>
      </c>
      <c r="B3" t="s">
        <v>990</v>
      </c>
    </row>
    <row r="4" spans="1:2" x14ac:dyDescent="0.25">
      <c r="A4">
        <v>858</v>
      </c>
      <c r="B4" s="65">
        <f>A4/96</f>
        <v>8.9375</v>
      </c>
    </row>
    <row r="5" spans="1:2" x14ac:dyDescent="0.25">
      <c r="A5">
        <v>840</v>
      </c>
      <c r="B5" s="65">
        <f t="shared" ref="B5:B20" si="0">A5/96</f>
        <v>8.75</v>
      </c>
    </row>
    <row r="6" spans="1:2" x14ac:dyDescent="0.25">
      <c r="A6">
        <v>829</v>
      </c>
      <c r="B6" s="65">
        <f t="shared" si="0"/>
        <v>8.6354166666666661</v>
      </c>
    </row>
    <row r="7" spans="1:2" x14ac:dyDescent="0.25">
      <c r="A7">
        <v>814</v>
      </c>
      <c r="B7" s="65">
        <f t="shared" si="0"/>
        <v>8.4791666666666661</v>
      </c>
    </row>
    <row r="8" spans="1:2" x14ac:dyDescent="0.25">
      <c r="A8">
        <v>806</v>
      </c>
      <c r="B8" s="65">
        <f t="shared" si="0"/>
        <v>8.3958333333333339</v>
      </c>
    </row>
    <row r="9" spans="1:2" x14ac:dyDescent="0.25">
      <c r="A9">
        <v>803</v>
      </c>
      <c r="B9" s="65">
        <f t="shared" si="0"/>
        <v>8.3645833333333339</v>
      </c>
    </row>
    <row r="10" spans="1:2" x14ac:dyDescent="0.25">
      <c r="A10">
        <v>801</v>
      </c>
      <c r="B10" s="65">
        <f t="shared" si="0"/>
        <v>8.34375</v>
      </c>
    </row>
    <row r="11" spans="1:2" x14ac:dyDescent="0.25">
      <c r="A11">
        <v>726</v>
      </c>
      <c r="B11" s="65">
        <f t="shared" si="0"/>
        <v>7.5625</v>
      </c>
    </row>
    <row r="12" spans="1:2" x14ac:dyDescent="0.25">
      <c r="A12">
        <v>722</v>
      </c>
      <c r="B12" s="65">
        <f t="shared" si="0"/>
        <v>7.520833333333333</v>
      </c>
    </row>
    <row r="13" spans="1:2" x14ac:dyDescent="0.25">
      <c r="A13">
        <v>680</v>
      </c>
      <c r="B13" s="65">
        <f t="shared" si="0"/>
        <v>7.083333333333333</v>
      </c>
    </row>
    <row r="14" spans="1:2" x14ac:dyDescent="0.25">
      <c r="A14">
        <v>659</v>
      </c>
      <c r="B14" s="65">
        <f t="shared" si="0"/>
        <v>6.864583333333333</v>
      </c>
    </row>
    <row r="15" spans="1:2" x14ac:dyDescent="0.25">
      <c r="A15">
        <v>638</v>
      </c>
      <c r="B15" s="65">
        <f t="shared" si="0"/>
        <v>6.645833333333333</v>
      </c>
    </row>
    <row r="16" spans="1:2" x14ac:dyDescent="0.25">
      <c r="A16">
        <v>635</v>
      </c>
      <c r="B16" s="65">
        <f t="shared" si="0"/>
        <v>6.614583333333333</v>
      </c>
    </row>
    <row r="17" spans="1:3" x14ac:dyDescent="0.25">
      <c r="A17">
        <v>619</v>
      </c>
      <c r="B17" s="65">
        <f t="shared" si="0"/>
        <v>6.447916666666667</v>
      </c>
    </row>
    <row r="18" spans="1:3" x14ac:dyDescent="0.25">
      <c r="A18">
        <v>596</v>
      </c>
      <c r="B18" s="65">
        <f t="shared" si="0"/>
        <v>6.208333333333333</v>
      </c>
    </row>
    <row r="19" spans="1:3" x14ac:dyDescent="0.25">
      <c r="A19" s="55">
        <v>506</v>
      </c>
      <c r="B19" s="66">
        <f t="shared" si="0"/>
        <v>5.270833333333333</v>
      </c>
    </row>
    <row r="20" spans="1:3" x14ac:dyDescent="0.25">
      <c r="A20" s="55">
        <v>383</v>
      </c>
      <c r="B20" s="66">
        <f t="shared" si="0"/>
        <v>3.9895833333333335</v>
      </c>
    </row>
    <row r="22" spans="1:3" x14ac:dyDescent="0.25">
      <c r="A22" t="s">
        <v>984</v>
      </c>
    </row>
    <row r="23" spans="1:3" x14ac:dyDescent="0.25">
      <c r="A23">
        <v>882</v>
      </c>
      <c r="B23" s="65">
        <f t="shared" ref="B23:B28" si="1">A23/96</f>
        <v>9.1875</v>
      </c>
    </row>
    <row r="24" spans="1:3" x14ac:dyDescent="0.25">
      <c r="A24">
        <v>797</v>
      </c>
      <c r="B24" s="65">
        <f t="shared" si="1"/>
        <v>8.3020833333333339</v>
      </c>
    </row>
    <row r="25" spans="1:3" x14ac:dyDescent="0.25">
      <c r="A25">
        <v>794</v>
      </c>
      <c r="B25" s="65">
        <f t="shared" si="1"/>
        <v>8.2708333333333339</v>
      </c>
    </row>
    <row r="26" spans="1:3" x14ac:dyDescent="0.25">
      <c r="A26">
        <v>673</v>
      </c>
      <c r="B26" s="65">
        <f t="shared" si="1"/>
        <v>7.010416666666667</v>
      </c>
    </row>
    <row r="27" spans="1:3" x14ac:dyDescent="0.25">
      <c r="A27">
        <v>620</v>
      </c>
      <c r="B27" s="65">
        <f t="shared" si="1"/>
        <v>6.458333333333333</v>
      </c>
    </row>
    <row r="28" spans="1:3" x14ac:dyDescent="0.25">
      <c r="A28" s="55">
        <v>522</v>
      </c>
      <c r="B28" s="66">
        <f t="shared" si="1"/>
        <v>5.4375</v>
      </c>
    </row>
    <row r="30" spans="1:3" x14ac:dyDescent="0.25">
      <c r="A30" t="s">
        <v>988</v>
      </c>
    </row>
    <row r="31" spans="1:3" x14ac:dyDescent="0.25">
      <c r="A31">
        <v>738</v>
      </c>
      <c r="B31" s="65">
        <f t="shared" ref="B31:B32" si="2">A31/96</f>
        <v>7.6875</v>
      </c>
      <c r="C31" t="s">
        <v>991</v>
      </c>
    </row>
    <row r="32" spans="1:3" x14ac:dyDescent="0.25">
      <c r="A32">
        <v>588</v>
      </c>
      <c r="B32" s="65">
        <f t="shared" si="2"/>
        <v>6.125</v>
      </c>
    </row>
    <row r="34" spans="1:2" x14ac:dyDescent="0.25">
      <c r="A34" t="s">
        <v>965</v>
      </c>
    </row>
    <row r="35" spans="1:2" x14ac:dyDescent="0.25">
      <c r="A35">
        <v>862</v>
      </c>
      <c r="B35" s="65">
        <f t="shared" ref="B35:B53" si="3">A35/96</f>
        <v>8.9791666666666661</v>
      </c>
    </row>
    <row r="36" spans="1:2" x14ac:dyDescent="0.25">
      <c r="A36">
        <v>857</v>
      </c>
      <c r="B36" s="65">
        <f t="shared" si="3"/>
        <v>8.9270833333333339</v>
      </c>
    </row>
    <row r="37" spans="1:2" x14ac:dyDescent="0.25">
      <c r="A37">
        <v>846</v>
      </c>
      <c r="B37" s="65">
        <f t="shared" si="3"/>
        <v>8.8125</v>
      </c>
    </row>
    <row r="38" spans="1:2" x14ac:dyDescent="0.25">
      <c r="A38">
        <v>841</v>
      </c>
      <c r="B38" s="65">
        <f t="shared" si="3"/>
        <v>8.7604166666666661</v>
      </c>
    </row>
    <row r="39" spans="1:2" x14ac:dyDescent="0.25">
      <c r="A39">
        <v>828</v>
      </c>
      <c r="B39" s="65">
        <f t="shared" si="3"/>
        <v>8.625</v>
      </c>
    </row>
    <row r="40" spans="1:2" x14ac:dyDescent="0.25">
      <c r="A40">
        <v>824</v>
      </c>
      <c r="B40" s="65">
        <f t="shared" si="3"/>
        <v>8.5833333333333339</v>
      </c>
    </row>
    <row r="41" spans="1:2" x14ac:dyDescent="0.25">
      <c r="A41">
        <v>817</v>
      </c>
      <c r="B41" s="65">
        <f t="shared" si="3"/>
        <v>8.5104166666666661</v>
      </c>
    </row>
    <row r="42" spans="1:2" x14ac:dyDescent="0.25">
      <c r="A42">
        <v>755</v>
      </c>
      <c r="B42" s="65">
        <f t="shared" si="3"/>
        <v>7.864583333333333</v>
      </c>
    </row>
    <row r="43" spans="1:2" x14ac:dyDescent="0.25">
      <c r="A43">
        <v>739</v>
      </c>
      <c r="B43" s="65">
        <f t="shared" si="3"/>
        <v>7.697916666666667</v>
      </c>
    </row>
    <row r="44" spans="1:2" x14ac:dyDescent="0.25">
      <c r="A44">
        <v>709</v>
      </c>
      <c r="B44" s="65">
        <f t="shared" si="3"/>
        <v>7.385416666666667</v>
      </c>
    </row>
    <row r="45" spans="1:2" x14ac:dyDescent="0.25">
      <c r="A45">
        <v>706</v>
      </c>
      <c r="B45" s="65">
        <f t="shared" si="3"/>
        <v>7.354166666666667</v>
      </c>
    </row>
    <row r="46" spans="1:2" x14ac:dyDescent="0.25">
      <c r="A46">
        <v>673</v>
      </c>
      <c r="B46" s="65">
        <f t="shared" si="3"/>
        <v>7.010416666666667</v>
      </c>
    </row>
    <row r="47" spans="1:2" x14ac:dyDescent="0.25">
      <c r="A47">
        <v>657</v>
      </c>
      <c r="B47" s="65">
        <f t="shared" si="3"/>
        <v>6.84375</v>
      </c>
    </row>
    <row r="48" spans="1:2" x14ac:dyDescent="0.25">
      <c r="A48">
        <v>612</v>
      </c>
      <c r="B48" s="65">
        <f t="shared" si="3"/>
        <v>6.375</v>
      </c>
    </row>
    <row r="49" spans="1:2" x14ac:dyDescent="0.25">
      <c r="A49" s="55">
        <v>567</v>
      </c>
      <c r="B49" s="66">
        <f t="shared" si="3"/>
        <v>5.90625</v>
      </c>
    </row>
    <row r="50" spans="1:2" x14ac:dyDescent="0.25">
      <c r="A50" s="55">
        <v>535</v>
      </c>
      <c r="B50" s="66">
        <f t="shared" si="3"/>
        <v>5.572916666666667</v>
      </c>
    </row>
    <row r="51" spans="1:2" x14ac:dyDescent="0.25">
      <c r="A51" s="55">
        <v>515</v>
      </c>
      <c r="B51" s="66">
        <f t="shared" si="3"/>
        <v>5.364583333333333</v>
      </c>
    </row>
    <row r="52" spans="1:2" x14ac:dyDescent="0.25">
      <c r="A52" s="55">
        <v>497</v>
      </c>
      <c r="B52" s="66">
        <f t="shared" si="3"/>
        <v>5.177083333333333</v>
      </c>
    </row>
    <row r="53" spans="1:2" x14ac:dyDescent="0.25">
      <c r="A53" s="55">
        <v>464</v>
      </c>
      <c r="B53" s="66">
        <f t="shared" si="3"/>
        <v>4.833333333333333</v>
      </c>
    </row>
    <row r="55" spans="1:2" x14ac:dyDescent="0.25">
      <c r="A55" t="s">
        <v>964</v>
      </c>
    </row>
    <row r="56" spans="1:2" x14ac:dyDescent="0.25">
      <c r="A56">
        <v>736</v>
      </c>
      <c r="B56" s="65">
        <f t="shared" ref="B56:B69" si="4">A56/96</f>
        <v>7.666666666666667</v>
      </c>
    </row>
    <row r="57" spans="1:2" x14ac:dyDescent="0.25">
      <c r="A57">
        <v>729</v>
      </c>
      <c r="B57" s="65">
        <f t="shared" si="4"/>
        <v>7.59375</v>
      </c>
    </row>
    <row r="58" spans="1:2" x14ac:dyDescent="0.25">
      <c r="A58">
        <v>700</v>
      </c>
      <c r="B58" s="65">
        <f t="shared" si="4"/>
        <v>7.291666666666667</v>
      </c>
    </row>
    <row r="59" spans="1:2" x14ac:dyDescent="0.25">
      <c r="A59">
        <v>684</v>
      </c>
      <c r="B59" s="65">
        <f t="shared" si="4"/>
        <v>7.125</v>
      </c>
    </row>
    <row r="60" spans="1:2" x14ac:dyDescent="0.25">
      <c r="A60">
        <v>684</v>
      </c>
      <c r="B60" s="65">
        <f t="shared" si="4"/>
        <v>7.125</v>
      </c>
    </row>
    <row r="61" spans="1:2" x14ac:dyDescent="0.25">
      <c r="A61">
        <v>659</v>
      </c>
      <c r="B61" s="65">
        <f t="shared" si="4"/>
        <v>6.864583333333333</v>
      </c>
    </row>
    <row r="62" spans="1:2" x14ac:dyDescent="0.25">
      <c r="A62">
        <v>656</v>
      </c>
      <c r="B62" s="65">
        <f t="shared" si="4"/>
        <v>6.833333333333333</v>
      </c>
    </row>
    <row r="63" spans="1:2" x14ac:dyDescent="0.25">
      <c r="A63">
        <v>653</v>
      </c>
      <c r="B63" s="65">
        <f t="shared" si="4"/>
        <v>6.802083333333333</v>
      </c>
    </row>
    <row r="64" spans="1:2" x14ac:dyDescent="0.25">
      <c r="A64">
        <v>641</v>
      </c>
      <c r="B64" s="65">
        <f t="shared" si="4"/>
        <v>6.677083333333333</v>
      </c>
    </row>
    <row r="65" spans="1:2" x14ac:dyDescent="0.25">
      <c r="A65">
        <v>628</v>
      </c>
      <c r="B65" s="65">
        <f>A65/96</f>
        <v>6.541666666666667</v>
      </c>
    </row>
    <row r="66" spans="1:2" x14ac:dyDescent="0.25">
      <c r="A66">
        <v>627</v>
      </c>
      <c r="B66" s="65">
        <f t="shared" si="4"/>
        <v>6.53125</v>
      </c>
    </row>
    <row r="67" spans="1:2" x14ac:dyDescent="0.25">
      <c r="A67" s="56">
        <v>620</v>
      </c>
      <c r="B67" s="101">
        <f t="shared" si="4"/>
        <v>6.458333333333333</v>
      </c>
    </row>
    <row r="68" spans="1:2" x14ac:dyDescent="0.25">
      <c r="A68" s="55">
        <v>552</v>
      </c>
      <c r="B68" s="66">
        <f t="shared" si="4"/>
        <v>5.75</v>
      </c>
    </row>
    <row r="69" spans="1:2" x14ac:dyDescent="0.25">
      <c r="A69" s="55">
        <v>452</v>
      </c>
      <c r="B69" s="66">
        <f t="shared" si="4"/>
        <v>4.708333333333333</v>
      </c>
    </row>
    <row r="71" spans="1:2" x14ac:dyDescent="0.25">
      <c r="A71" t="s">
        <v>967</v>
      </c>
    </row>
    <row r="72" spans="1:2" x14ac:dyDescent="0.25">
      <c r="A72">
        <v>807</v>
      </c>
      <c r="B72" s="65">
        <f t="shared" ref="B72:B84" si="5">A72/96</f>
        <v>8.40625</v>
      </c>
    </row>
    <row r="73" spans="1:2" x14ac:dyDescent="0.25">
      <c r="A73">
        <v>801</v>
      </c>
      <c r="B73" s="65">
        <f t="shared" si="5"/>
        <v>8.34375</v>
      </c>
    </row>
    <row r="74" spans="1:2" x14ac:dyDescent="0.25">
      <c r="A74">
        <v>784</v>
      </c>
      <c r="B74" s="65">
        <f t="shared" si="5"/>
        <v>8.1666666666666661</v>
      </c>
    </row>
    <row r="75" spans="1:2" x14ac:dyDescent="0.25">
      <c r="A75">
        <v>784</v>
      </c>
      <c r="B75" s="65">
        <f t="shared" si="5"/>
        <v>8.1666666666666661</v>
      </c>
    </row>
    <row r="76" spans="1:2" x14ac:dyDescent="0.25">
      <c r="A76">
        <v>781</v>
      </c>
      <c r="B76" s="65">
        <f t="shared" si="5"/>
        <v>8.1354166666666661</v>
      </c>
    </row>
    <row r="77" spans="1:2" x14ac:dyDescent="0.25">
      <c r="A77">
        <v>770</v>
      </c>
      <c r="B77" s="65">
        <f t="shared" si="5"/>
        <v>8.0208333333333339</v>
      </c>
    </row>
    <row r="78" spans="1:2" x14ac:dyDescent="0.25">
      <c r="A78">
        <v>762</v>
      </c>
      <c r="B78" s="65">
        <f t="shared" si="5"/>
        <v>7.9375</v>
      </c>
    </row>
    <row r="79" spans="1:2" x14ac:dyDescent="0.25">
      <c r="A79">
        <v>743</v>
      </c>
      <c r="B79" s="65">
        <f t="shared" si="5"/>
        <v>7.739583333333333</v>
      </c>
    </row>
    <row r="80" spans="1:2" x14ac:dyDescent="0.25">
      <c r="A80">
        <v>691</v>
      </c>
      <c r="B80" s="65">
        <f t="shared" si="5"/>
        <v>7.197916666666667</v>
      </c>
    </row>
    <row r="81" spans="1:3" x14ac:dyDescent="0.25">
      <c r="A81" s="55">
        <v>565</v>
      </c>
      <c r="B81" s="66">
        <f t="shared" si="5"/>
        <v>5.885416666666667</v>
      </c>
      <c r="C81">
        <v>60</v>
      </c>
    </row>
    <row r="82" spans="1:3" x14ac:dyDescent="0.25">
      <c r="A82" s="55">
        <v>532</v>
      </c>
      <c r="B82" s="66">
        <f t="shared" si="5"/>
        <v>5.541666666666667</v>
      </c>
    </row>
    <row r="83" spans="1:3" x14ac:dyDescent="0.25">
      <c r="A83" s="55">
        <v>336</v>
      </c>
      <c r="B83" s="66">
        <f t="shared" si="5"/>
        <v>3.5</v>
      </c>
    </row>
    <row r="84" spans="1:3" x14ac:dyDescent="0.25">
      <c r="A84" s="55">
        <v>300</v>
      </c>
      <c r="B84" s="66">
        <f t="shared" si="5"/>
        <v>3.125</v>
      </c>
    </row>
    <row r="86" spans="1:3" x14ac:dyDescent="0.25">
      <c r="A86" t="s">
        <v>966</v>
      </c>
    </row>
    <row r="87" spans="1:3" x14ac:dyDescent="0.25">
      <c r="A87">
        <v>759</v>
      </c>
      <c r="B87" s="65">
        <f t="shared" ref="B87:B88" si="6">A87/96</f>
        <v>7.90625</v>
      </c>
    </row>
    <row r="88" spans="1:3" x14ac:dyDescent="0.25">
      <c r="A88">
        <v>657</v>
      </c>
      <c r="B88" s="65">
        <f t="shared" si="6"/>
        <v>6.84375</v>
      </c>
      <c r="C88">
        <v>60</v>
      </c>
    </row>
    <row r="90" spans="1:3" x14ac:dyDescent="0.25">
      <c r="A90" t="s">
        <v>968</v>
      </c>
    </row>
    <row r="91" spans="1:3" x14ac:dyDescent="0.25">
      <c r="A91">
        <v>817</v>
      </c>
      <c r="B91" s="65">
        <f t="shared" ref="B91:B107" si="7">A91/96</f>
        <v>8.5104166666666661</v>
      </c>
    </row>
    <row r="92" spans="1:3" x14ac:dyDescent="0.25">
      <c r="A92">
        <v>793</v>
      </c>
      <c r="B92" s="65">
        <f t="shared" si="7"/>
        <v>8.2604166666666661</v>
      </c>
    </row>
    <row r="93" spans="1:3" x14ac:dyDescent="0.25">
      <c r="A93">
        <v>790</v>
      </c>
      <c r="B93" s="65">
        <f t="shared" si="7"/>
        <v>8.2291666666666661</v>
      </c>
    </row>
    <row r="94" spans="1:3" x14ac:dyDescent="0.25">
      <c r="A94">
        <v>769</v>
      </c>
      <c r="B94" s="65">
        <f t="shared" si="7"/>
        <v>8.0104166666666661</v>
      </c>
    </row>
    <row r="95" spans="1:3" x14ac:dyDescent="0.25">
      <c r="A95">
        <v>749</v>
      </c>
      <c r="B95" s="65">
        <f t="shared" si="7"/>
        <v>7.802083333333333</v>
      </c>
    </row>
    <row r="96" spans="1:3" x14ac:dyDescent="0.25">
      <c r="A96">
        <v>744</v>
      </c>
      <c r="B96" s="65">
        <f t="shared" si="7"/>
        <v>7.75</v>
      </c>
    </row>
    <row r="97" spans="1:3" x14ac:dyDescent="0.25">
      <c r="A97">
        <v>727</v>
      </c>
      <c r="B97" s="65">
        <f t="shared" si="7"/>
        <v>7.572916666666667</v>
      </c>
    </row>
    <row r="98" spans="1:3" x14ac:dyDescent="0.25">
      <c r="A98">
        <v>716</v>
      </c>
      <c r="B98" s="65">
        <f t="shared" si="7"/>
        <v>7.458333333333333</v>
      </c>
    </row>
    <row r="99" spans="1:3" x14ac:dyDescent="0.25">
      <c r="A99">
        <v>711</v>
      </c>
      <c r="B99" s="65">
        <f t="shared" si="7"/>
        <v>7.40625</v>
      </c>
    </row>
    <row r="100" spans="1:3" x14ac:dyDescent="0.25">
      <c r="A100">
        <v>709</v>
      </c>
      <c r="B100" s="65">
        <f t="shared" si="7"/>
        <v>7.385416666666667</v>
      </c>
    </row>
    <row r="101" spans="1:3" x14ac:dyDescent="0.25">
      <c r="A101">
        <v>705</v>
      </c>
      <c r="B101" s="65">
        <f t="shared" si="7"/>
        <v>7.34375</v>
      </c>
    </row>
    <row r="102" spans="1:3" x14ac:dyDescent="0.25">
      <c r="A102">
        <v>705</v>
      </c>
      <c r="B102" s="65">
        <f t="shared" si="7"/>
        <v>7.34375</v>
      </c>
    </row>
    <row r="103" spans="1:3" x14ac:dyDescent="0.25">
      <c r="A103">
        <v>700</v>
      </c>
      <c r="B103" s="65">
        <f t="shared" si="7"/>
        <v>7.291666666666667</v>
      </c>
    </row>
    <row r="104" spans="1:3" x14ac:dyDescent="0.25">
      <c r="A104">
        <v>666</v>
      </c>
      <c r="B104" s="65">
        <f t="shared" si="7"/>
        <v>6.9375</v>
      </c>
    </row>
    <row r="105" spans="1:3" x14ac:dyDescent="0.25">
      <c r="A105">
        <v>659</v>
      </c>
      <c r="B105" s="65">
        <f t="shared" si="7"/>
        <v>6.864583333333333</v>
      </c>
    </row>
    <row r="106" spans="1:3" x14ac:dyDescent="0.25">
      <c r="A106" s="55">
        <v>607</v>
      </c>
      <c r="B106" s="66">
        <f t="shared" si="7"/>
        <v>6.322916666666667</v>
      </c>
    </row>
    <row r="107" spans="1:3" x14ac:dyDescent="0.25">
      <c r="A107" s="55">
        <v>590</v>
      </c>
      <c r="B107" s="66">
        <f t="shared" si="7"/>
        <v>6.145833333333333</v>
      </c>
    </row>
    <row r="109" spans="1:3" x14ac:dyDescent="0.25">
      <c r="A109" t="s">
        <v>970</v>
      </c>
    </row>
    <row r="110" spans="1:3" x14ac:dyDescent="0.25">
      <c r="A110">
        <v>999</v>
      </c>
      <c r="B110" s="65">
        <f t="shared" ref="B110:B131" si="8">A110/96</f>
        <v>10.40625</v>
      </c>
    </row>
    <row r="111" spans="1:3" x14ac:dyDescent="0.25">
      <c r="A111">
        <v>980</v>
      </c>
      <c r="B111" s="65">
        <f t="shared" si="8"/>
        <v>10.208333333333334</v>
      </c>
      <c r="C111">
        <v>50</v>
      </c>
    </row>
    <row r="112" spans="1:3" x14ac:dyDescent="0.25">
      <c r="A112">
        <v>973</v>
      </c>
      <c r="B112" s="65">
        <f t="shared" si="8"/>
        <v>10.135416666666666</v>
      </c>
    </row>
    <row r="113" spans="1:3" x14ac:dyDescent="0.25">
      <c r="A113">
        <v>968</v>
      </c>
      <c r="B113" s="65">
        <f t="shared" si="8"/>
        <v>10.083333333333334</v>
      </c>
      <c r="C113">
        <v>50</v>
      </c>
    </row>
    <row r="114" spans="1:3" x14ac:dyDescent="0.25">
      <c r="A114">
        <v>958</v>
      </c>
      <c r="B114" s="65">
        <f t="shared" si="8"/>
        <v>9.9791666666666661</v>
      </c>
    </row>
    <row r="115" spans="1:3" x14ac:dyDescent="0.25">
      <c r="A115">
        <v>947</v>
      </c>
      <c r="B115" s="65">
        <f t="shared" si="8"/>
        <v>9.8645833333333339</v>
      </c>
    </row>
    <row r="116" spans="1:3" x14ac:dyDescent="0.25">
      <c r="A116">
        <v>947</v>
      </c>
      <c r="B116" s="65">
        <f>A116/96</f>
        <v>9.8645833333333339</v>
      </c>
    </row>
    <row r="117" spans="1:3" x14ac:dyDescent="0.25">
      <c r="A117">
        <v>946</v>
      </c>
      <c r="B117" s="65">
        <f t="shared" si="8"/>
        <v>9.8541666666666661</v>
      </c>
    </row>
    <row r="118" spans="1:3" x14ac:dyDescent="0.25">
      <c r="A118">
        <v>945</v>
      </c>
      <c r="B118" s="65">
        <f t="shared" si="8"/>
        <v>9.84375</v>
      </c>
    </row>
    <row r="119" spans="1:3" x14ac:dyDescent="0.25">
      <c r="A119">
        <v>938</v>
      </c>
      <c r="B119" s="65">
        <f t="shared" si="8"/>
        <v>9.7708333333333339</v>
      </c>
      <c r="C119">
        <v>50</v>
      </c>
    </row>
    <row r="120" spans="1:3" x14ac:dyDescent="0.25">
      <c r="A120">
        <v>929</v>
      </c>
      <c r="B120" s="65">
        <f t="shared" si="8"/>
        <v>9.6770833333333339</v>
      </c>
      <c r="C120">
        <v>50</v>
      </c>
    </row>
    <row r="121" spans="1:3" x14ac:dyDescent="0.25">
      <c r="A121">
        <v>894</v>
      </c>
      <c r="B121" s="65">
        <f t="shared" si="8"/>
        <v>9.3125</v>
      </c>
    </row>
    <row r="122" spans="1:3" x14ac:dyDescent="0.25">
      <c r="A122">
        <v>892</v>
      </c>
      <c r="B122" s="65">
        <f t="shared" si="8"/>
        <v>9.2916666666666661</v>
      </c>
    </row>
    <row r="123" spans="1:3" x14ac:dyDescent="0.25">
      <c r="A123">
        <v>885</v>
      </c>
      <c r="B123" s="65">
        <f t="shared" si="8"/>
        <v>9.21875</v>
      </c>
      <c r="C123">
        <v>50</v>
      </c>
    </row>
    <row r="124" spans="1:3" x14ac:dyDescent="0.25">
      <c r="A124">
        <v>881</v>
      </c>
      <c r="B124" s="65">
        <f t="shared" si="8"/>
        <v>9.1770833333333339</v>
      </c>
    </row>
    <row r="125" spans="1:3" x14ac:dyDescent="0.25">
      <c r="A125">
        <v>878</v>
      </c>
      <c r="B125" s="65">
        <f t="shared" si="8"/>
        <v>9.1458333333333339</v>
      </c>
    </row>
    <row r="126" spans="1:3" x14ac:dyDescent="0.25">
      <c r="A126">
        <v>847</v>
      </c>
      <c r="B126" s="65">
        <f t="shared" si="8"/>
        <v>8.8229166666666661</v>
      </c>
      <c r="C126">
        <v>50</v>
      </c>
    </row>
    <row r="127" spans="1:3" x14ac:dyDescent="0.25">
      <c r="A127">
        <v>835</v>
      </c>
      <c r="B127" s="65">
        <f t="shared" si="8"/>
        <v>8.6979166666666661</v>
      </c>
    </row>
    <row r="128" spans="1:3" x14ac:dyDescent="0.25">
      <c r="A128" s="55">
        <v>808</v>
      </c>
      <c r="B128" s="66">
        <f t="shared" si="8"/>
        <v>8.4166666666666661</v>
      </c>
    </row>
    <row r="129" spans="1:3" x14ac:dyDescent="0.25">
      <c r="A129" s="55">
        <v>795</v>
      </c>
      <c r="B129" s="66">
        <f t="shared" si="8"/>
        <v>8.28125</v>
      </c>
    </row>
    <row r="130" spans="1:3" x14ac:dyDescent="0.25">
      <c r="A130" s="55">
        <v>775</v>
      </c>
      <c r="B130" s="66">
        <f t="shared" si="8"/>
        <v>8.0729166666666661</v>
      </c>
    </row>
    <row r="131" spans="1:3" x14ac:dyDescent="0.25">
      <c r="A131" s="55">
        <v>727</v>
      </c>
      <c r="B131" s="66">
        <f t="shared" si="8"/>
        <v>7.572916666666667</v>
      </c>
    </row>
    <row r="133" spans="1:3" x14ac:dyDescent="0.25">
      <c r="A133" t="s">
        <v>969</v>
      </c>
    </row>
    <row r="134" spans="1:3" x14ac:dyDescent="0.25">
      <c r="A134">
        <v>930</v>
      </c>
      <c r="B134" s="65">
        <f t="shared" ref="B134:B139" si="9">A134/96</f>
        <v>9.6875</v>
      </c>
    </row>
    <row r="135" spans="1:3" x14ac:dyDescent="0.25">
      <c r="A135">
        <v>921</v>
      </c>
      <c r="B135" s="65">
        <f t="shared" si="9"/>
        <v>9.59375</v>
      </c>
      <c r="C135">
        <v>50</v>
      </c>
    </row>
    <row r="136" spans="1:3" x14ac:dyDescent="0.25">
      <c r="A136">
        <v>861</v>
      </c>
      <c r="B136" s="65">
        <f t="shared" si="9"/>
        <v>8.96875</v>
      </c>
      <c r="C136">
        <v>50</v>
      </c>
    </row>
    <row r="137" spans="1:3" x14ac:dyDescent="0.25">
      <c r="A137">
        <v>812</v>
      </c>
      <c r="B137" s="65">
        <f t="shared" si="9"/>
        <v>8.4583333333333339</v>
      </c>
    </row>
    <row r="138" spans="1:3" x14ac:dyDescent="0.25">
      <c r="A138" s="55">
        <v>591</v>
      </c>
      <c r="B138" s="66">
        <f t="shared" si="9"/>
        <v>6.15625</v>
      </c>
    </row>
    <row r="139" spans="1:3" x14ac:dyDescent="0.25">
      <c r="A139" s="55">
        <v>552</v>
      </c>
      <c r="B139" s="66">
        <f t="shared" si="9"/>
        <v>5.75</v>
      </c>
      <c r="C139">
        <v>50</v>
      </c>
    </row>
    <row r="141" spans="1:3" x14ac:dyDescent="0.25">
      <c r="A141" t="s">
        <v>972</v>
      </c>
    </row>
    <row r="142" spans="1:3" x14ac:dyDescent="0.25">
      <c r="A142">
        <v>941</v>
      </c>
      <c r="B142" s="65">
        <f t="shared" ref="B142:B149" si="10">A142/96</f>
        <v>9.8020833333333339</v>
      </c>
    </row>
    <row r="143" spans="1:3" x14ac:dyDescent="0.25">
      <c r="A143">
        <v>903</v>
      </c>
      <c r="B143" s="65">
        <f t="shared" si="10"/>
        <v>9.40625</v>
      </c>
    </row>
    <row r="144" spans="1:3" x14ac:dyDescent="0.25">
      <c r="A144">
        <v>892</v>
      </c>
      <c r="B144" s="65">
        <f t="shared" si="10"/>
        <v>9.2916666666666661</v>
      </c>
    </row>
    <row r="145" spans="1:2" x14ac:dyDescent="0.25">
      <c r="A145">
        <v>886</v>
      </c>
      <c r="B145" s="65">
        <f t="shared" si="10"/>
        <v>9.2291666666666661</v>
      </c>
    </row>
    <row r="146" spans="1:2" x14ac:dyDescent="0.25">
      <c r="A146">
        <v>881</v>
      </c>
      <c r="B146" s="65">
        <f t="shared" si="10"/>
        <v>9.1770833333333339</v>
      </c>
    </row>
    <row r="147" spans="1:2" x14ac:dyDescent="0.25">
      <c r="A147">
        <v>708</v>
      </c>
      <c r="B147" s="65">
        <f t="shared" si="10"/>
        <v>7.375</v>
      </c>
    </row>
    <row r="148" spans="1:2" x14ac:dyDescent="0.25">
      <c r="A148" s="55">
        <v>524</v>
      </c>
      <c r="B148" s="66">
        <f t="shared" si="10"/>
        <v>5.458333333333333</v>
      </c>
    </row>
    <row r="149" spans="1:2" x14ac:dyDescent="0.25">
      <c r="A149" s="55">
        <v>388</v>
      </c>
      <c r="B149" s="66">
        <f t="shared" si="10"/>
        <v>4.041666666666667</v>
      </c>
    </row>
    <row r="151" spans="1:2" x14ac:dyDescent="0.25">
      <c r="A151" t="s">
        <v>974</v>
      </c>
    </row>
    <row r="152" spans="1:2" x14ac:dyDescent="0.25">
      <c r="A152">
        <v>955</v>
      </c>
      <c r="B152" s="65">
        <f t="shared" ref="B152:B156" si="11">A152/96</f>
        <v>9.9479166666666661</v>
      </c>
    </row>
    <row r="153" spans="1:2" x14ac:dyDescent="0.25">
      <c r="A153">
        <v>939</v>
      </c>
      <c r="B153" s="65">
        <f t="shared" si="11"/>
        <v>9.78125</v>
      </c>
    </row>
    <row r="154" spans="1:2" x14ac:dyDescent="0.25">
      <c r="A154">
        <v>891</v>
      </c>
      <c r="B154" s="65">
        <f t="shared" si="11"/>
        <v>9.28125</v>
      </c>
    </row>
    <row r="155" spans="1:2" x14ac:dyDescent="0.25">
      <c r="A155">
        <v>878</v>
      </c>
      <c r="B155" s="65">
        <f t="shared" si="11"/>
        <v>9.1458333333333339</v>
      </c>
    </row>
    <row r="156" spans="1:2" x14ac:dyDescent="0.25">
      <c r="A156" s="55">
        <v>414</v>
      </c>
      <c r="B156" s="66">
        <f t="shared" si="11"/>
        <v>4.3125</v>
      </c>
    </row>
    <row r="158" spans="1:2" x14ac:dyDescent="0.25">
      <c r="A158" t="s">
        <v>980</v>
      </c>
    </row>
    <row r="159" spans="1:2" x14ac:dyDescent="0.25">
      <c r="A159">
        <v>682</v>
      </c>
      <c r="B159" s="65">
        <f t="shared" ref="B159:B188" si="12">A159/96</f>
        <v>7.104166666666667</v>
      </c>
    </row>
    <row r="160" spans="1:2" x14ac:dyDescent="0.25">
      <c r="A160">
        <v>616</v>
      </c>
      <c r="B160" s="65">
        <f t="shared" si="12"/>
        <v>6.416666666666667</v>
      </c>
    </row>
    <row r="161" spans="1:2" x14ac:dyDescent="0.25">
      <c r="A161">
        <v>609</v>
      </c>
      <c r="B161" s="65">
        <f t="shared" si="12"/>
        <v>6.34375</v>
      </c>
    </row>
    <row r="162" spans="1:2" x14ac:dyDescent="0.25">
      <c r="A162">
        <v>604</v>
      </c>
      <c r="B162" s="65">
        <f t="shared" si="12"/>
        <v>6.291666666666667</v>
      </c>
    </row>
    <row r="163" spans="1:2" x14ac:dyDescent="0.25">
      <c r="A163">
        <v>597</v>
      </c>
      <c r="B163" s="65">
        <f t="shared" si="12"/>
        <v>6.21875</v>
      </c>
    </row>
    <row r="164" spans="1:2" x14ac:dyDescent="0.25">
      <c r="A164">
        <v>589</v>
      </c>
      <c r="B164" s="65">
        <f t="shared" si="12"/>
        <v>6.135416666666667</v>
      </c>
    </row>
    <row r="165" spans="1:2" x14ac:dyDescent="0.25">
      <c r="A165">
        <v>584</v>
      </c>
      <c r="B165" s="65">
        <f t="shared" si="12"/>
        <v>6.083333333333333</v>
      </c>
    </row>
    <row r="166" spans="1:2" x14ac:dyDescent="0.25">
      <c r="A166">
        <v>567</v>
      </c>
      <c r="B166" s="65">
        <f t="shared" si="12"/>
        <v>5.90625</v>
      </c>
    </row>
    <row r="167" spans="1:2" x14ac:dyDescent="0.25">
      <c r="A167">
        <v>560</v>
      </c>
      <c r="B167" s="65">
        <f t="shared" si="12"/>
        <v>5.833333333333333</v>
      </c>
    </row>
    <row r="168" spans="1:2" x14ac:dyDescent="0.25">
      <c r="A168">
        <v>557</v>
      </c>
      <c r="B168" s="65">
        <f t="shared" si="12"/>
        <v>5.802083333333333</v>
      </c>
    </row>
    <row r="169" spans="1:2" x14ac:dyDescent="0.25">
      <c r="A169">
        <v>556</v>
      </c>
      <c r="B169" s="65">
        <f t="shared" si="12"/>
        <v>5.791666666666667</v>
      </c>
    </row>
    <row r="170" spans="1:2" x14ac:dyDescent="0.25">
      <c r="A170">
        <v>545</v>
      </c>
      <c r="B170" s="65">
        <f t="shared" si="12"/>
        <v>5.677083333333333</v>
      </c>
    </row>
    <row r="171" spans="1:2" x14ac:dyDescent="0.25">
      <c r="A171">
        <v>544</v>
      </c>
      <c r="B171" s="65">
        <f t="shared" si="12"/>
        <v>5.666666666666667</v>
      </c>
    </row>
    <row r="172" spans="1:2" x14ac:dyDescent="0.25">
      <c r="A172">
        <v>542</v>
      </c>
      <c r="B172" s="65">
        <f t="shared" si="12"/>
        <v>5.645833333333333</v>
      </c>
    </row>
    <row r="173" spans="1:2" x14ac:dyDescent="0.25">
      <c r="A173">
        <v>541</v>
      </c>
      <c r="B173" s="65">
        <f t="shared" si="12"/>
        <v>5.635416666666667</v>
      </c>
    </row>
    <row r="174" spans="1:2" x14ac:dyDescent="0.25">
      <c r="A174">
        <v>532</v>
      </c>
      <c r="B174" s="65">
        <f t="shared" si="12"/>
        <v>5.541666666666667</v>
      </c>
    </row>
    <row r="175" spans="1:2" x14ac:dyDescent="0.25">
      <c r="A175">
        <v>521</v>
      </c>
      <c r="B175" s="65">
        <f t="shared" si="12"/>
        <v>5.427083333333333</v>
      </c>
    </row>
    <row r="176" spans="1:2" x14ac:dyDescent="0.25">
      <c r="A176">
        <v>512</v>
      </c>
      <c r="B176" s="65">
        <f t="shared" si="12"/>
        <v>5.333333333333333</v>
      </c>
    </row>
    <row r="177" spans="1:2" x14ac:dyDescent="0.25">
      <c r="A177">
        <v>502</v>
      </c>
      <c r="B177" s="65">
        <f t="shared" si="12"/>
        <v>5.229166666666667</v>
      </c>
    </row>
    <row r="178" spans="1:2" x14ac:dyDescent="0.25">
      <c r="A178">
        <v>501</v>
      </c>
      <c r="B178" s="65">
        <f t="shared" si="12"/>
        <v>5.21875</v>
      </c>
    </row>
    <row r="179" spans="1:2" x14ac:dyDescent="0.25">
      <c r="A179">
        <v>479</v>
      </c>
      <c r="B179" s="65">
        <f t="shared" si="12"/>
        <v>4.989583333333333</v>
      </c>
    </row>
    <row r="180" spans="1:2" x14ac:dyDescent="0.25">
      <c r="A180">
        <v>464</v>
      </c>
      <c r="B180" s="65">
        <f t="shared" si="12"/>
        <v>4.833333333333333</v>
      </c>
    </row>
    <row r="181" spans="1:2" x14ac:dyDescent="0.25">
      <c r="A181">
        <v>438</v>
      </c>
      <c r="B181" s="65">
        <f t="shared" si="12"/>
        <v>4.5625</v>
      </c>
    </row>
    <row r="182" spans="1:2" x14ac:dyDescent="0.25">
      <c r="A182">
        <v>438</v>
      </c>
      <c r="B182" s="65">
        <f t="shared" si="12"/>
        <v>4.5625</v>
      </c>
    </row>
    <row r="183" spans="1:2" x14ac:dyDescent="0.25">
      <c r="A183">
        <v>437</v>
      </c>
      <c r="B183" s="65">
        <f t="shared" si="12"/>
        <v>4.552083333333333</v>
      </c>
    </row>
    <row r="184" spans="1:2" x14ac:dyDescent="0.25">
      <c r="A184" s="55">
        <v>419</v>
      </c>
      <c r="B184" s="66">
        <f t="shared" si="12"/>
        <v>4.364583333333333</v>
      </c>
    </row>
    <row r="185" spans="1:2" x14ac:dyDescent="0.25">
      <c r="A185" s="55">
        <v>385</v>
      </c>
      <c r="B185" s="66">
        <f t="shared" si="12"/>
        <v>4.010416666666667</v>
      </c>
    </row>
    <row r="186" spans="1:2" x14ac:dyDescent="0.25">
      <c r="A186" s="55">
        <v>336</v>
      </c>
      <c r="B186" s="66">
        <f t="shared" si="12"/>
        <v>3.5</v>
      </c>
    </row>
    <row r="187" spans="1:2" x14ac:dyDescent="0.25">
      <c r="A187" s="55">
        <v>308</v>
      </c>
      <c r="B187" s="66">
        <f t="shared" si="12"/>
        <v>3.2083333333333335</v>
      </c>
    </row>
    <row r="188" spans="1:2" x14ac:dyDescent="0.25">
      <c r="A188" s="55">
        <v>275</v>
      </c>
      <c r="B188" s="66">
        <f t="shared" si="12"/>
        <v>2.8645833333333335</v>
      </c>
    </row>
    <row r="190" spans="1:2" x14ac:dyDescent="0.25">
      <c r="A190" t="s">
        <v>979</v>
      </c>
    </row>
    <row r="191" spans="1:2" x14ac:dyDescent="0.25">
      <c r="A191">
        <v>548</v>
      </c>
      <c r="B191" s="65">
        <f t="shared" ref="B191:B201" si="13">A191/96</f>
        <v>5.708333333333333</v>
      </c>
    </row>
    <row r="192" spans="1:2" x14ac:dyDescent="0.25">
      <c r="A192">
        <v>547</v>
      </c>
      <c r="B192" s="65">
        <f t="shared" si="13"/>
        <v>5.697916666666667</v>
      </c>
    </row>
    <row r="193" spans="1:2" x14ac:dyDescent="0.25">
      <c r="A193">
        <v>528</v>
      </c>
      <c r="B193" s="65">
        <f t="shared" si="13"/>
        <v>5.5</v>
      </c>
    </row>
    <row r="194" spans="1:2" x14ac:dyDescent="0.25">
      <c r="A194">
        <v>452</v>
      </c>
      <c r="B194" s="65">
        <f t="shared" si="13"/>
        <v>4.708333333333333</v>
      </c>
    </row>
    <row r="195" spans="1:2" x14ac:dyDescent="0.25">
      <c r="A195">
        <v>426</v>
      </c>
      <c r="B195" s="65">
        <f t="shared" si="13"/>
        <v>4.4375</v>
      </c>
    </row>
    <row r="196" spans="1:2" x14ac:dyDescent="0.25">
      <c r="A196">
        <v>409</v>
      </c>
      <c r="B196" s="65">
        <f t="shared" si="13"/>
        <v>4.260416666666667</v>
      </c>
    </row>
    <row r="197" spans="1:2" x14ac:dyDescent="0.25">
      <c r="A197">
        <v>387</v>
      </c>
      <c r="B197" s="65">
        <f t="shared" si="13"/>
        <v>4.03125</v>
      </c>
    </row>
    <row r="198" spans="1:2" x14ac:dyDescent="0.25">
      <c r="A198" s="55">
        <v>358</v>
      </c>
      <c r="B198" s="66">
        <f t="shared" si="13"/>
        <v>3.7291666666666665</v>
      </c>
    </row>
    <row r="199" spans="1:2" x14ac:dyDescent="0.25">
      <c r="A199" s="55">
        <v>351</v>
      </c>
      <c r="B199" s="66">
        <f t="shared" si="13"/>
        <v>3.65625</v>
      </c>
    </row>
    <row r="200" spans="1:2" x14ac:dyDescent="0.25">
      <c r="A200" s="55">
        <v>347</v>
      </c>
      <c r="B200" s="66">
        <f t="shared" si="13"/>
        <v>3.6145833333333335</v>
      </c>
    </row>
    <row r="201" spans="1:2" x14ac:dyDescent="0.25">
      <c r="A201" s="55">
        <v>248</v>
      </c>
      <c r="B201" s="66">
        <f t="shared" si="13"/>
        <v>2.5833333333333335</v>
      </c>
    </row>
    <row r="203" spans="1:2" x14ac:dyDescent="0.25">
      <c r="A203" t="s">
        <v>983</v>
      </c>
    </row>
    <row r="204" spans="1:2" x14ac:dyDescent="0.25">
      <c r="A204">
        <v>705</v>
      </c>
      <c r="B204" s="65">
        <f t="shared" ref="B204:B212" si="14">A204/96</f>
        <v>7.34375</v>
      </c>
    </row>
    <row r="205" spans="1:2" x14ac:dyDescent="0.25">
      <c r="A205">
        <v>622</v>
      </c>
      <c r="B205" s="65">
        <f t="shared" si="14"/>
        <v>6.479166666666667</v>
      </c>
    </row>
    <row r="206" spans="1:2" x14ac:dyDescent="0.25">
      <c r="A206">
        <v>603</v>
      </c>
      <c r="B206" s="65">
        <f t="shared" si="14"/>
        <v>6.28125</v>
      </c>
    </row>
    <row r="207" spans="1:2" x14ac:dyDescent="0.25">
      <c r="A207">
        <v>579</v>
      </c>
      <c r="B207" s="65">
        <f t="shared" si="14"/>
        <v>6.03125</v>
      </c>
    </row>
    <row r="208" spans="1:2" x14ac:dyDescent="0.25">
      <c r="A208">
        <v>517</v>
      </c>
      <c r="B208" s="65">
        <f t="shared" si="14"/>
        <v>5.385416666666667</v>
      </c>
    </row>
    <row r="209" spans="1:2" x14ac:dyDescent="0.25">
      <c r="A209">
        <v>512</v>
      </c>
      <c r="B209" s="65">
        <f t="shared" si="14"/>
        <v>5.333333333333333</v>
      </c>
    </row>
    <row r="210" spans="1:2" x14ac:dyDescent="0.25">
      <c r="A210" s="55">
        <v>450</v>
      </c>
      <c r="B210" s="66">
        <f t="shared" si="14"/>
        <v>4.6875</v>
      </c>
    </row>
    <row r="211" spans="1:2" x14ac:dyDescent="0.25">
      <c r="A211" s="55">
        <v>430</v>
      </c>
      <c r="B211" s="66">
        <f t="shared" si="14"/>
        <v>4.479166666666667</v>
      </c>
    </row>
    <row r="212" spans="1:2" x14ac:dyDescent="0.25">
      <c r="A212" s="55">
        <v>410</v>
      </c>
      <c r="B212" s="66">
        <f t="shared" si="14"/>
        <v>4.270833333333333</v>
      </c>
    </row>
    <row r="214" spans="1:2" x14ac:dyDescent="0.25">
      <c r="A214" t="s">
        <v>992</v>
      </c>
    </row>
    <row r="215" spans="1:2" x14ac:dyDescent="0.25">
      <c r="A215">
        <v>853</v>
      </c>
      <c r="B215" s="65">
        <f t="shared" ref="B215:B245" si="15">A215/96</f>
        <v>8.8854166666666661</v>
      </c>
    </row>
    <row r="216" spans="1:2" x14ac:dyDescent="0.25">
      <c r="A216">
        <v>813</v>
      </c>
      <c r="B216" s="65">
        <f t="shared" si="15"/>
        <v>8.46875</v>
      </c>
    </row>
    <row r="217" spans="1:2" x14ac:dyDescent="0.25">
      <c r="A217" s="133">
        <v>784</v>
      </c>
      <c r="B217" s="134">
        <f>A217/96</f>
        <v>8.1666666666666661</v>
      </c>
    </row>
    <row r="218" spans="1:2" x14ac:dyDescent="0.25">
      <c r="A218" s="133">
        <v>767</v>
      </c>
      <c r="B218" s="134">
        <f>A218/96</f>
        <v>7.989583333333333</v>
      </c>
    </row>
    <row r="219" spans="1:2" x14ac:dyDescent="0.25">
      <c r="A219">
        <v>714</v>
      </c>
      <c r="B219" s="65">
        <f t="shared" si="15"/>
        <v>7.4375</v>
      </c>
    </row>
    <row r="220" spans="1:2" x14ac:dyDescent="0.25">
      <c r="A220">
        <v>701</v>
      </c>
      <c r="B220" s="65">
        <f t="shared" si="15"/>
        <v>7.302083333333333</v>
      </c>
    </row>
    <row r="221" spans="1:2" x14ac:dyDescent="0.25">
      <c r="A221">
        <v>681</v>
      </c>
      <c r="B221" s="65">
        <f t="shared" si="15"/>
        <v>7.09375</v>
      </c>
    </row>
    <row r="222" spans="1:2" x14ac:dyDescent="0.25">
      <c r="A222">
        <v>660</v>
      </c>
      <c r="B222" s="65">
        <f t="shared" si="15"/>
        <v>6.875</v>
      </c>
    </row>
    <row r="223" spans="1:2" x14ac:dyDescent="0.25">
      <c r="A223">
        <v>655</v>
      </c>
      <c r="B223" s="65">
        <f t="shared" si="15"/>
        <v>6.822916666666667</v>
      </c>
    </row>
    <row r="224" spans="1:2" x14ac:dyDescent="0.25">
      <c r="A224">
        <v>655</v>
      </c>
      <c r="B224" s="65">
        <f t="shared" si="15"/>
        <v>6.822916666666667</v>
      </c>
    </row>
    <row r="225" spans="1:2" x14ac:dyDescent="0.25">
      <c r="A225">
        <v>652</v>
      </c>
      <c r="B225" s="65">
        <f t="shared" si="15"/>
        <v>6.791666666666667</v>
      </c>
    </row>
    <row r="226" spans="1:2" x14ac:dyDescent="0.25">
      <c r="A226">
        <v>630</v>
      </c>
      <c r="B226" s="65">
        <f t="shared" si="15"/>
        <v>6.5625</v>
      </c>
    </row>
    <row r="227" spans="1:2" x14ac:dyDescent="0.25">
      <c r="A227">
        <v>629</v>
      </c>
      <c r="B227" s="65">
        <f t="shared" si="15"/>
        <v>6.552083333333333</v>
      </c>
    </row>
    <row r="228" spans="1:2" x14ac:dyDescent="0.25">
      <c r="A228">
        <v>622</v>
      </c>
      <c r="B228" s="65">
        <f t="shared" si="15"/>
        <v>6.479166666666667</v>
      </c>
    </row>
    <row r="229" spans="1:2" x14ac:dyDescent="0.25">
      <c r="A229">
        <v>620</v>
      </c>
      <c r="B229" s="65">
        <f t="shared" si="15"/>
        <v>6.458333333333333</v>
      </c>
    </row>
    <row r="230" spans="1:2" x14ac:dyDescent="0.25">
      <c r="A230">
        <v>616</v>
      </c>
      <c r="B230" s="65">
        <f t="shared" si="15"/>
        <v>6.416666666666667</v>
      </c>
    </row>
    <row r="231" spans="1:2" x14ac:dyDescent="0.25">
      <c r="A231">
        <v>613</v>
      </c>
      <c r="B231" s="65">
        <f t="shared" si="15"/>
        <v>6.385416666666667</v>
      </c>
    </row>
    <row r="232" spans="1:2" x14ac:dyDescent="0.25">
      <c r="A232">
        <v>610</v>
      </c>
      <c r="B232" s="65">
        <f t="shared" si="15"/>
        <v>6.354166666666667</v>
      </c>
    </row>
    <row r="233" spans="1:2" x14ac:dyDescent="0.25">
      <c r="A233">
        <v>599</v>
      </c>
      <c r="B233" s="65">
        <f t="shared" si="15"/>
        <v>6.239583333333333</v>
      </c>
    </row>
    <row r="234" spans="1:2" x14ac:dyDescent="0.25">
      <c r="A234">
        <v>598</v>
      </c>
      <c r="B234" s="65">
        <f t="shared" si="15"/>
        <v>6.229166666666667</v>
      </c>
    </row>
    <row r="235" spans="1:2" x14ac:dyDescent="0.25">
      <c r="A235">
        <v>592</v>
      </c>
      <c r="B235" s="65">
        <f t="shared" si="15"/>
        <v>6.166666666666667</v>
      </c>
    </row>
    <row r="236" spans="1:2" x14ac:dyDescent="0.25">
      <c r="A236">
        <v>586</v>
      </c>
      <c r="B236" s="65">
        <f t="shared" si="15"/>
        <v>6.104166666666667</v>
      </c>
    </row>
    <row r="237" spans="1:2" x14ac:dyDescent="0.25">
      <c r="A237">
        <v>577</v>
      </c>
      <c r="B237" s="65">
        <f t="shared" si="15"/>
        <v>6.010416666666667</v>
      </c>
    </row>
    <row r="238" spans="1:2" x14ac:dyDescent="0.25">
      <c r="A238">
        <v>545</v>
      </c>
      <c r="B238" s="65">
        <f t="shared" si="15"/>
        <v>5.677083333333333</v>
      </c>
    </row>
    <row r="239" spans="1:2" x14ac:dyDescent="0.25">
      <c r="A239">
        <v>532</v>
      </c>
      <c r="B239" s="65">
        <f t="shared" si="15"/>
        <v>5.541666666666667</v>
      </c>
    </row>
    <row r="240" spans="1:2" x14ac:dyDescent="0.25">
      <c r="A240">
        <v>497</v>
      </c>
      <c r="B240" s="65">
        <f t="shared" si="15"/>
        <v>5.177083333333333</v>
      </c>
    </row>
    <row r="241" spans="1:2" x14ac:dyDescent="0.25">
      <c r="A241">
        <v>467</v>
      </c>
      <c r="B241" s="65">
        <f t="shared" si="15"/>
        <v>4.864583333333333</v>
      </c>
    </row>
    <row r="242" spans="1:2" x14ac:dyDescent="0.25">
      <c r="A242">
        <v>462</v>
      </c>
      <c r="B242" s="65">
        <f t="shared" si="15"/>
        <v>4.8125</v>
      </c>
    </row>
    <row r="243" spans="1:2" x14ac:dyDescent="0.25">
      <c r="A243" s="55">
        <v>412</v>
      </c>
      <c r="B243" s="66">
        <f t="shared" si="15"/>
        <v>4.291666666666667</v>
      </c>
    </row>
    <row r="244" spans="1:2" x14ac:dyDescent="0.25">
      <c r="A244" s="55">
        <v>228</v>
      </c>
      <c r="B244" s="66">
        <f t="shared" si="15"/>
        <v>2.375</v>
      </c>
    </row>
    <row r="245" spans="1:2" x14ac:dyDescent="0.25">
      <c r="A245" s="55">
        <v>227</v>
      </c>
      <c r="B245" s="66">
        <f t="shared" si="15"/>
        <v>2.3645833333333335</v>
      </c>
    </row>
    <row r="247" spans="1:2" x14ac:dyDescent="0.25">
      <c r="A247" t="s">
        <v>975</v>
      </c>
    </row>
    <row r="248" spans="1:2" x14ac:dyDescent="0.25">
      <c r="A248" s="133">
        <v>639</v>
      </c>
      <c r="B248" s="65">
        <f>A248/96</f>
        <v>6.65625</v>
      </c>
    </row>
    <row r="249" spans="1:2" x14ac:dyDescent="0.25">
      <c r="A249">
        <v>549</v>
      </c>
      <c r="B249" s="65">
        <f t="shared" ref="B249:B255" si="16">A249/96</f>
        <v>5.71875</v>
      </c>
    </row>
    <row r="250" spans="1:2" x14ac:dyDescent="0.25">
      <c r="A250">
        <v>525</v>
      </c>
      <c r="B250" s="65">
        <f t="shared" si="16"/>
        <v>5.46875</v>
      </c>
    </row>
    <row r="251" spans="1:2" x14ac:dyDescent="0.25">
      <c r="A251" s="133">
        <v>513</v>
      </c>
      <c r="B251" s="65">
        <f>A251/96</f>
        <v>5.34375</v>
      </c>
    </row>
    <row r="252" spans="1:2" x14ac:dyDescent="0.25">
      <c r="A252">
        <v>511</v>
      </c>
      <c r="B252" s="65">
        <f t="shared" si="16"/>
        <v>5.322916666666667</v>
      </c>
    </row>
    <row r="253" spans="1:2" x14ac:dyDescent="0.25">
      <c r="A253">
        <v>491</v>
      </c>
      <c r="B253" s="65">
        <f t="shared" si="16"/>
        <v>5.114583333333333</v>
      </c>
    </row>
    <row r="254" spans="1:2" x14ac:dyDescent="0.25">
      <c r="A254">
        <v>464</v>
      </c>
      <c r="B254" s="65">
        <f t="shared" si="16"/>
        <v>4.833333333333333</v>
      </c>
    </row>
    <row r="255" spans="1:2" x14ac:dyDescent="0.25">
      <c r="A255" s="55">
        <v>384</v>
      </c>
      <c r="B255" s="66">
        <f t="shared" si="16"/>
        <v>4</v>
      </c>
    </row>
    <row r="257" spans="1:2" x14ac:dyDescent="0.25">
      <c r="A257" t="s">
        <v>977</v>
      </c>
    </row>
    <row r="258" spans="1:2" x14ac:dyDescent="0.25">
      <c r="A258">
        <v>710</v>
      </c>
      <c r="B258" s="65">
        <f t="shared" ref="B258:B262" si="17">A258/96</f>
        <v>7.395833333333333</v>
      </c>
    </row>
    <row r="259" spans="1:2" x14ac:dyDescent="0.25">
      <c r="A259">
        <v>699</v>
      </c>
      <c r="B259" s="65">
        <f t="shared" si="17"/>
        <v>7.28125</v>
      </c>
    </row>
    <row r="260" spans="1:2" x14ac:dyDescent="0.25">
      <c r="A260">
        <v>616</v>
      </c>
      <c r="B260" s="65">
        <f t="shared" si="17"/>
        <v>6.416666666666667</v>
      </c>
    </row>
    <row r="261" spans="1:2" x14ac:dyDescent="0.25">
      <c r="A261">
        <v>611</v>
      </c>
      <c r="B261" s="65">
        <f t="shared" si="17"/>
        <v>6.364583333333333</v>
      </c>
    </row>
    <row r="262" spans="1:2" x14ac:dyDescent="0.25">
      <c r="A262" s="55">
        <v>580</v>
      </c>
      <c r="B262" s="66">
        <f t="shared" si="17"/>
        <v>6.041666666666667</v>
      </c>
    </row>
    <row r="264" spans="1:2" x14ac:dyDescent="0.25">
      <c r="A264" t="s">
        <v>978</v>
      </c>
    </row>
    <row r="265" spans="1:2" x14ac:dyDescent="0.25">
      <c r="A265">
        <v>754</v>
      </c>
      <c r="B265" s="65">
        <f t="shared" ref="B265:B274" si="18">A265/96</f>
        <v>7.854166666666667</v>
      </c>
    </row>
    <row r="266" spans="1:2" x14ac:dyDescent="0.25">
      <c r="A266">
        <v>734</v>
      </c>
      <c r="B266" s="65">
        <f t="shared" si="18"/>
        <v>7.645833333333333</v>
      </c>
    </row>
    <row r="267" spans="1:2" x14ac:dyDescent="0.25">
      <c r="A267">
        <v>642</v>
      </c>
      <c r="B267" s="65">
        <f t="shared" si="18"/>
        <v>6.6875</v>
      </c>
    </row>
    <row r="268" spans="1:2" x14ac:dyDescent="0.25">
      <c r="A268">
        <v>581</v>
      </c>
      <c r="B268" s="65">
        <f t="shared" si="18"/>
        <v>6.052083333333333</v>
      </c>
    </row>
    <row r="269" spans="1:2" x14ac:dyDescent="0.25">
      <c r="A269">
        <v>554</v>
      </c>
      <c r="B269" s="65">
        <f t="shared" si="18"/>
        <v>5.770833333333333</v>
      </c>
    </row>
    <row r="270" spans="1:2" x14ac:dyDescent="0.25">
      <c r="A270">
        <v>522</v>
      </c>
      <c r="B270" s="65">
        <f t="shared" si="18"/>
        <v>5.4375</v>
      </c>
    </row>
    <row r="271" spans="1:2" x14ac:dyDescent="0.25">
      <c r="A271">
        <v>452</v>
      </c>
      <c r="B271" s="65">
        <f t="shared" si="18"/>
        <v>4.708333333333333</v>
      </c>
    </row>
    <row r="272" spans="1:2" x14ac:dyDescent="0.25">
      <c r="A272" s="55">
        <v>367</v>
      </c>
      <c r="B272" s="66">
        <f t="shared" si="18"/>
        <v>3.8229166666666665</v>
      </c>
    </row>
    <row r="273" spans="1:2" x14ac:dyDescent="0.25">
      <c r="A273" s="55">
        <v>328</v>
      </c>
      <c r="B273" s="66">
        <f t="shared" si="18"/>
        <v>3.4166666666666665</v>
      </c>
    </row>
    <row r="274" spans="1:2" x14ac:dyDescent="0.25">
      <c r="A274" s="55">
        <v>258</v>
      </c>
      <c r="B274" s="66">
        <f t="shared" si="18"/>
        <v>2.6875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5360-94F2-4C66-AF62-3B8CEBCAA595}">
  <dimension ref="A1:B95"/>
  <sheetViews>
    <sheetView topLeftCell="A7" workbookViewId="0">
      <selection activeCell="B5" sqref="B5"/>
    </sheetView>
  </sheetViews>
  <sheetFormatPr defaultRowHeight="15" x14ac:dyDescent="0.25"/>
  <sheetData>
    <row r="1" spans="1:2" x14ac:dyDescent="0.25">
      <c r="A1" t="s">
        <v>993</v>
      </c>
    </row>
    <row r="3" spans="1:2" x14ac:dyDescent="0.25">
      <c r="A3" t="s">
        <v>994</v>
      </c>
      <c r="B3" t="s">
        <v>997</v>
      </c>
    </row>
    <row r="4" spans="1:2" x14ac:dyDescent="0.25">
      <c r="A4">
        <v>288</v>
      </c>
      <c r="B4">
        <f>A4/48</f>
        <v>6</v>
      </c>
    </row>
    <row r="6" spans="1:2" x14ac:dyDescent="0.25">
      <c r="A6" t="s">
        <v>995</v>
      </c>
    </row>
    <row r="7" spans="1:2" x14ac:dyDescent="0.25">
      <c r="A7">
        <v>374</v>
      </c>
      <c r="B7" s="65">
        <f>A7/48</f>
        <v>7.791666666666667</v>
      </c>
    </row>
    <row r="8" spans="1:2" x14ac:dyDescent="0.25">
      <c r="A8">
        <v>315</v>
      </c>
      <c r="B8" s="65">
        <f t="shared" ref="B8:B9" si="0">A8/48</f>
        <v>6.5625</v>
      </c>
    </row>
    <row r="9" spans="1:2" x14ac:dyDescent="0.25">
      <c r="A9" s="55">
        <v>279</v>
      </c>
      <c r="B9" s="66">
        <f t="shared" si="0"/>
        <v>5.8125</v>
      </c>
    </row>
    <row r="11" spans="1:2" x14ac:dyDescent="0.25">
      <c r="A11" t="s">
        <v>996</v>
      </c>
    </row>
    <row r="12" spans="1:2" x14ac:dyDescent="0.25">
      <c r="A12">
        <v>375</v>
      </c>
      <c r="B12" s="65">
        <f>A12/48</f>
        <v>7.8125</v>
      </c>
    </row>
    <row r="13" spans="1:2" x14ac:dyDescent="0.25">
      <c r="A13">
        <v>341</v>
      </c>
      <c r="B13" s="65">
        <f t="shared" ref="B13:B18" si="1">A13/48</f>
        <v>7.104166666666667</v>
      </c>
    </row>
    <row r="14" spans="1:2" x14ac:dyDescent="0.25">
      <c r="A14">
        <v>293</v>
      </c>
      <c r="B14" s="65">
        <f t="shared" si="1"/>
        <v>6.104166666666667</v>
      </c>
    </row>
    <row r="15" spans="1:2" x14ac:dyDescent="0.25">
      <c r="A15">
        <v>284</v>
      </c>
      <c r="B15" s="65">
        <f t="shared" si="1"/>
        <v>5.916666666666667</v>
      </c>
    </row>
    <row r="16" spans="1:2" x14ac:dyDescent="0.25">
      <c r="A16" s="55">
        <v>249</v>
      </c>
      <c r="B16" s="66">
        <f t="shared" si="1"/>
        <v>5.1875</v>
      </c>
    </row>
    <row r="17" spans="1:2" x14ac:dyDescent="0.25">
      <c r="A17" s="55">
        <v>193</v>
      </c>
      <c r="B17" s="66">
        <f t="shared" si="1"/>
        <v>4.020833333333333</v>
      </c>
    </row>
    <row r="18" spans="1:2" x14ac:dyDescent="0.25">
      <c r="A18" s="55">
        <v>134</v>
      </c>
      <c r="B18" s="66">
        <f t="shared" si="1"/>
        <v>2.7916666666666665</v>
      </c>
    </row>
    <row r="20" spans="1:2" x14ac:dyDescent="0.25">
      <c r="A20" t="s">
        <v>963</v>
      </c>
    </row>
    <row r="21" spans="1:2" x14ac:dyDescent="0.25">
      <c r="A21">
        <v>422</v>
      </c>
      <c r="B21" s="65">
        <f t="shared" ref="B21:B25" si="2">A21/48</f>
        <v>8.7916666666666661</v>
      </c>
    </row>
    <row r="22" spans="1:2" x14ac:dyDescent="0.25">
      <c r="A22">
        <v>372</v>
      </c>
      <c r="B22" s="65">
        <f t="shared" si="2"/>
        <v>7.75</v>
      </c>
    </row>
    <row r="23" spans="1:2" x14ac:dyDescent="0.25">
      <c r="A23">
        <v>357</v>
      </c>
      <c r="B23" s="65">
        <f t="shared" si="2"/>
        <v>7.4375</v>
      </c>
    </row>
    <row r="24" spans="1:2" x14ac:dyDescent="0.25">
      <c r="A24" s="56">
        <v>327</v>
      </c>
      <c r="B24" s="101">
        <f t="shared" si="2"/>
        <v>6.8125</v>
      </c>
    </row>
    <row r="25" spans="1:2" x14ac:dyDescent="0.25">
      <c r="A25" s="55">
        <v>300</v>
      </c>
      <c r="B25" s="66">
        <f t="shared" si="2"/>
        <v>6.25</v>
      </c>
    </row>
    <row r="27" spans="1:2" x14ac:dyDescent="0.25">
      <c r="A27" t="s">
        <v>962</v>
      </c>
    </row>
    <row r="28" spans="1:2" x14ac:dyDescent="0.25">
      <c r="A28">
        <v>397</v>
      </c>
      <c r="B28" s="65">
        <f t="shared" ref="B28:B31" si="3">A28/48</f>
        <v>8.2708333333333339</v>
      </c>
    </row>
    <row r="29" spans="1:2" x14ac:dyDescent="0.25">
      <c r="A29">
        <v>315</v>
      </c>
      <c r="B29" s="65">
        <f t="shared" si="3"/>
        <v>6.5625</v>
      </c>
    </row>
    <row r="30" spans="1:2" x14ac:dyDescent="0.25">
      <c r="A30" s="55">
        <v>308</v>
      </c>
      <c r="B30" s="66">
        <f t="shared" si="3"/>
        <v>6.416666666666667</v>
      </c>
    </row>
    <row r="31" spans="1:2" x14ac:dyDescent="0.25">
      <c r="A31" s="55">
        <v>226</v>
      </c>
      <c r="B31" s="66">
        <f t="shared" si="3"/>
        <v>4.708333333333333</v>
      </c>
    </row>
    <row r="33" spans="1:2" x14ac:dyDescent="0.25">
      <c r="A33" t="s">
        <v>998</v>
      </c>
    </row>
    <row r="34" spans="1:2" x14ac:dyDescent="0.25">
      <c r="A34">
        <v>264</v>
      </c>
      <c r="B34" s="65">
        <f t="shared" ref="B34:B35" si="4">A34/48</f>
        <v>5.5</v>
      </c>
    </row>
    <row r="35" spans="1:2" x14ac:dyDescent="0.25">
      <c r="A35">
        <v>261</v>
      </c>
      <c r="B35" s="65">
        <f t="shared" si="4"/>
        <v>5.4375</v>
      </c>
    </row>
    <row r="37" spans="1:2" x14ac:dyDescent="0.25">
      <c r="A37" t="s">
        <v>999</v>
      </c>
    </row>
    <row r="38" spans="1:2" x14ac:dyDescent="0.25">
      <c r="A38">
        <v>227</v>
      </c>
      <c r="B38" s="65">
        <f t="shared" ref="B38:B39" si="5">A38/48</f>
        <v>4.729166666666667</v>
      </c>
    </row>
    <row r="39" spans="1:2" x14ac:dyDescent="0.25">
      <c r="A39">
        <v>223</v>
      </c>
      <c r="B39" s="65">
        <f t="shared" si="5"/>
        <v>4.645833333333333</v>
      </c>
    </row>
    <row r="41" spans="1:2" x14ac:dyDescent="0.25">
      <c r="A41" t="s">
        <v>1000</v>
      </c>
    </row>
    <row r="42" spans="1:2" x14ac:dyDescent="0.25">
      <c r="A42">
        <v>402</v>
      </c>
      <c r="B42" s="65">
        <f t="shared" ref="B42:B48" si="6">A42/48</f>
        <v>8.375</v>
      </c>
    </row>
    <row r="43" spans="1:2" x14ac:dyDescent="0.25">
      <c r="A43">
        <v>302</v>
      </c>
      <c r="B43" s="65">
        <f t="shared" si="6"/>
        <v>6.291666666666667</v>
      </c>
    </row>
    <row r="44" spans="1:2" x14ac:dyDescent="0.25">
      <c r="A44">
        <v>269</v>
      </c>
      <c r="B44" s="65">
        <f t="shared" si="6"/>
        <v>5.604166666666667</v>
      </c>
    </row>
    <row r="45" spans="1:2" x14ac:dyDescent="0.25">
      <c r="A45">
        <v>269</v>
      </c>
      <c r="B45" s="65">
        <f t="shared" si="6"/>
        <v>5.604166666666667</v>
      </c>
    </row>
    <row r="46" spans="1:2" x14ac:dyDescent="0.25">
      <c r="A46">
        <v>255</v>
      </c>
      <c r="B46" s="65">
        <f t="shared" si="6"/>
        <v>5.3125</v>
      </c>
    </row>
    <row r="47" spans="1:2" x14ac:dyDescent="0.25">
      <c r="A47" s="55">
        <v>233</v>
      </c>
      <c r="B47" s="66">
        <f t="shared" si="6"/>
        <v>4.854166666666667</v>
      </c>
    </row>
    <row r="48" spans="1:2" x14ac:dyDescent="0.25">
      <c r="A48" s="55">
        <v>213</v>
      </c>
      <c r="B48" s="66">
        <f t="shared" si="6"/>
        <v>4.4375</v>
      </c>
    </row>
    <row r="50" spans="1:2" x14ac:dyDescent="0.25">
      <c r="A50" t="s">
        <v>1001</v>
      </c>
    </row>
    <row r="51" spans="1:2" x14ac:dyDescent="0.25">
      <c r="A51">
        <v>299</v>
      </c>
      <c r="B51" s="65">
        <f t="shared" ref="B51:B61" si="7">A51/48</f>
        <v>6.229166666666667</v>
      </c>
    </row>
    <row r="52" spans="1:2" x14ac:dyDescent="0.25">
      <c r="A52">
        <v>276</v>
      </c>
      <c r="B52" s="65">
        <f t="shared" si="7"/>
        <v>5.75</v>
      </c>
    </row>
    <row r="53" spans="1:2" x14ac:dyDescent="0.25">
      <c r="A53">
        <v>247</v>
      </c>
      <c r="B53" s="65">
        <f t="shared" si="7"/>
        <v>5.145833333333333</v>
      </c>
    </row>
    <row r="54" spans="1:2" x14ac:dyDescent="0.25">
      <c r="A54">
        <v>229</v>
      </c>
      <c r="B54" s="65">
        <f t="shared" si="7"/>
        <v>4.770833333333333</v>
      </c>
    </row>
    <row r="55" spans="1:2" x14ac:dyDescent="0.25">
      <c r="A55">
        <v>221</v>
      </c>
      <c r="B55" s="65">
        <f t="shared" si="7"/>
        <v>4.604166666666667</v>
      </c>
    </row>
    <row r="56" spans="1:2" x14ac:dyDescent="0.25">
      <c r="A56" s="55">
        <v>219</v>
      </c>
      <c r="B56" s="66">
        <f t="shared" si="7"/>
        <v>4.5625</v>
      </c>
    </row>
    <row r="57" spans="1:2" x14ac:dyDescent="0.25">
      <c r="A57" s="55">
        <v>214</v>
      </c>
      <c r="B57" s="66">
        <f t="shared" si="7"/>
        <v>4.458333333333333</v>
      </c>
    </row>
    <row r="58" spans="1:2" x14ac:dyDescent="0.25">
      <c r="A58" s="55">
        <v>213</v>
      </c>
      <c r="B58" s="66">
        <f t="shared" si="7"/>
        <v>4.4375</v>
      </c>
    </row>
    <row r="59" spans="1:2" x14ac:dyDescent="0.25">
      <c r="A59" s="55">
        <v>162</v>
      </c>
      <c r="B59" s="66">
        <f t="shared" si="7"/>
        <v>3.375</v>
      </c>
    </row>
    <row r="60" spans="1:2" x14ac:dyDescent="0.25">
      <c r="A60" s="55">
        <v>158</v>
      </c>
      <c r="B60" s="66">
        <f t="shared" si="7"/>
        <v>3.2916666666666665</v>
      </c>
    </row>
    <row r="61" spans="1:2" x14ac:dyDescent="0.25">
      <c r="A61" s="55">
        <v>156</v>
      </c>
      <c r="B61" s="66">
        <f t="shared" si="7"/>
        <v>3.25</v>
      </c>
    </row>
    <row r="63" spans="1:2" x14ac:dyDescent="0.25">
      <c r="A63" t="s">
        <v>1002</v>
      </c>
    </row>
    <row r="64" spans="1:2" x14ac:dyDescent="0.25">
      <c r="A64">
        <v>425</v>
      </c>
      <c r="B64" s="65">
        <f t="shared" ref="B64:B69" si="8">A64/48</f>
        <v>8.8541666666666661</v>
      </c>
    </row>
    <row r="65" spans="1:2" x14ac:dyDescent="0.25">
      <c r="A65">
        <v>386</v>
      </c>
      <c r="B65" s="65">
        <f t="shared" si="8"/>
        <v>8.0416666666666661</v>
      </c>
    </row>
    <row r="66" spans="1:2" x14ac:dyDescent="0.25">
      <c r="A66">
        <v>296</v>
      </c>
      <c r="B66" s="65">
        <f t="shared" si="8"/>
        <v>6.166666666666667</v>
      </c>
    </row>
    <row r="67" spans="1:2" x14ac:dyDescent="0.25">
      <c r="A67">
        <v>282</v>
      </c>
      <c r="B67" s="65">
        <f t="shared" si="8"/>
        <v>5.875</v>
      </c>
    </row>
    <row r="68" spans="1:2" x14ac:dyDescent="0.25">
      <c r="A68">
        <v>246</v>
      </c>
      <c r="B68" s="65">
        <f t="shared" si="8"/>
        <v>5.125</v>
      </c>
    </row>
    <row r="69" spans="1:2" x14ac:dyDescent="0.25">
      <c r="A69" s="55">
        <v>122</v>
      </c>
      <c r="B69" s="66">
        <f t="shared" si="8"/>
        <v>2.5416666666666665</v>
      </c>
    </row>
    <row r="71" spans="1:2" x14ac:dyDescent="0.25">
      <c r="A71" t="s">
        <v>1003</v>
      </c>
    </row>
    <row r="72" spans="1:2" x14ac:dyDescent="0.25">
      <c r="A72">
        <v>379</v>
      </c>
      <c r="B72" s="65">
        <f t="shared" ref="B72:B74" si="9">A72/48</f>
        <v>7.895833333333333</v>
      </c>
    </row>
    <row r="73" spans="1:2" x14ac:dyDescent="0.25">
      <c r="A73" s="55">
        <v>166</v>
      </c>
      <c r="B73" s="66">
        <f t="shared" si="9"/>
        <v>3.4583333333333335</v>
      </c>
    </row>
    <row r="74" spans="1:2" x14ac:dyDescent="0.25">
      <c r="A74" s="55">
        <v>145</v>
      </c>
      <c r="B74" s="66">
        <f t="shared" si="9"/>
        <v>3.0208333333333335</v>
      </c>
    </row>
    <row r="76" spans="1:2" x14ac:dyDescent="0.25">
      <c r="A76" t="s">
        <v>1004</v>
      </c>
    </row>
    <row r="77" spans="1:2" x14ac:dyDescent="0.25">
      <c r="A77">
        <v>396</v>
      </c>
      <c r="B77" s="65">
        <f t="shared" ref="B77:B79" si="10">A77/48</f>
        <v>8.25</v>
      </c>
    </row>
    <row r="78" spans="1:2" x14ac:dyDescent="0.25">
      <c r="A78" s="55">
        <v>287</v>
      </c>
      <c r="B78" s="66">
        <f t="shared" si="10"/>
        <v>5.979166666666667</v>
      </c>
    </row>
    <row r="79" spans="1:2" x14ac:dyDescent="0.25">
      <c r="A79" s="55">
        <v>207</v>
      </c>
      <c r="B79" s="66">
        <f t="shared" si="10"/>
        <v>4.3125</v>
      </c>
    </row>
    <row r="81" spans="1:2" x14ac:dyDescent="0.25">
      <c r="A81" t="s">
        <v>1005</v>
      </c>
    </row>
    <row r="82" spans="1:2" x14ac:dyDescent="0.25">
      <c r="A82">
        <v>263</v>
      </c>
      <c r="B82" s="65">
        <f t="shared" ref="B82" si="11">A82/48</f>
        <v>5.479166666666667</v>
      </c>
    </row>
    <row r="84" spans="1:2" x14ac:dyDescent="0.25">
      <c r="A84" t="s">
        <v>1006</v>
      </c>
    </row>
    <row r="85" spans="1:2" x14ac:dyDescent="0.25">
      <c r="A85">
        <v>231</v>
      </c>
      <c r="B85" s="65">
        <f t="shared" ref="B85" si="12">A85/48</f>
        <v>4.8125</v>
      </c>
    </row>
    <row r="87" spans="1:2" x14ac:dyDescent="0.25">
      <c r="A87" t="s">
        <v>1007</v>
      </c>
    </row>
    <row r="88" spans="1:2" x14ac:dyDescent="0.25">
      <c r="A88" s="55">
        <v>155</v>
      </c>
      <c r="B88" s="66">
        <f t="shared" ref="B88" si="13">A88/48</f>
        <v>3.2291666666666665</v>
      </c>
    </row>
    <row r="90" spans="1:2" x14ac:dyDescent="0.25">
      <c r="A90" t="s">
        <v>1008</v>
      </c>
    </row>
    <row r="91" spans="1:2" x14ac:dyDescent="0.25">
      <c r="A91" s="55">
        <v>156</v>
      </c>
      <c r="B91" s="66">
        <f t="shared" ref="B91" si="14">A91/48</f>
        <v>3.25</v>
      </c>
    </row>
    <row r="93" spans="1:2" x14ac:dyDescent="0.25">
      <c r="A93" t="s">
        <v>1009</v>
      </c>
    </row>
    <row r="94" spans="1:2" x14ac:dyDescent="0.25">
      <c r="A94">
        <v>363</v>
      </c>
      <c r="B94" s="65">
        <f t="shared" ref="B94:B95" si="15">A94/48</f>
        <v>7.5625</v>
      </c>
    </row>
    <row r="95" spans="1:2" x14ac:dyDescent="0.25">
      <c r="A95" s="55">
        <v>169</v>
      </c>
      <c r="B95" s="66">
        <f t="shared" si="15"/>
        <v>3.5208333333333335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80B5-E5E7-40FE-BC15-A72940B133DB}">
  <dimension ref="A1:F268"/>
  <sheetViews>
    <sheetView topLeftCell="A240" workbookViewId="0">
      <selection activeCell="B5" sqref="B5"/>
    </sheetView>
  </sheetViews>
  <sheetFormatPr defaultRowHeight="15" x14ac:dyDescent="0.25"/>
  <sheetData>
    <row r="1" spans="1:3" x14ac:dyDescent="0.25">
      <c r="A1" s="47" t="s">
        <v>943</v>
      </c>
    </row>
    <row r="2" spans="1:3" x14ac:dyDescent="0.25">
      <c r="B2" t="s">
        <v>907</v>
      </c>
      <c r="C2" t="s">
        <v>909</v>
      </c>
    </row>
    <row r="3" spans="1:3" x14ac:dyDescent="0.25">
      <c r="A3" t="s">
        <v>12</v>
      </c>
      <c r="B3">
        <v>807</v>
      </c>
      <c r="C3" s="101">
        <f>B3/96</f>
        <v>8.40625</v>
      </c>
    </row>
    <row r="4" spans="1:3" x14ac:dyDescent="0.25">
      <c r="A4" t="s">
        <v>12</v>
      </c>
      <c r="B4">
        <v>752</v>
      </c>
      <c r="C4" s="101">
        <f t="shared" ref="C4:C268" si="0">B4/96</f>
        <v>7.833333333333333</v>
      </c>
    </row>
    <row r="5" spans="1:3" x14ac:dyDescent="0.25">
      <c r="A5" t="s">
        <v>12</v>
      </c>
      <c r="B5">
        <v>751</v>
      </c>
      <c r="C5" s="101">
        <f t="shared" si="0"/>
        <v>7.822916666666667</v>
      </c>
    </row>
    <row r="6" spans="1:3" x14ac:dyDescent="0.25">
      <c r="A6" t="s">
        <v>12</v>
      </c>
      <c r="B6">
        <v>747</v>
      </c>
      <c r="C6" s="101">
        <v>7</v>
      </c>
    </row>
    <row r="7" spans="1:3" x14ac:dyDescent="0.25">
      <c r="A7" t="s">
        <v>12</v>
      </c>
      <c r="B7">
        <v>712</v>
      </c>
      <c r="C7" s="101">
        <v>7</v>
      </c>
    </row>
    <row r="8" spans="1:3" x14ac:dyDescent="0.25">
      <c r="A8" t="s">
        <v>12</v>
      </c>
      <c r="B8">
        <v>704</v>
      </c>
      <c r="C8" s="101">
        <v>7</v>
      </c>
    </row>
    <row r="9" spans="1:3" x14ac:dyDescent="0.25">
      <c r="A9" t="s">
        <v>12</v>
      </c>
      <c r="B9">
        <v>696</v>
      </c>
      <c r="C9" s="101">
        <v>7</v>
      </c>
    </row>
    <row r="10" spans="1:3" x14ac:dyDescent="0.25">
      <c r="A10" t="s">
        <v>12</v>
      </c>
      <c r="B10">
        <v>691</v>
      </c>
      <c r="C10" s="101">
        <f t="shared" ref="C10:C97" si="1">B10/96</f>
        <v>7.197916666666667</v>
      </c>
    </row>
    <row r="11" spans="1:3" x14ac:dyDescent="0.25">
      <c r="A11" t="s">
        <v>12</v>
      </c>
      <c r="B11">
        <v>677</v>
      </c>
      <c r="C11" s="101">
        <f t="shared" si="1"/>
        <v>7.052083333333333</v>
      </c>
    </row>
    <row r="12" spans="1:3" x14ac:dyDescent="0.25">
      <c r="A12" t="s">
        <v>12</v>
      </c>
      <c r="B12">
        <v>674</v>
      </c>
      <c r="C12" s="101">
        <f t="shared" si="1"/>
        <v>7.020833333333333</v>
      </c>
    </row>
    <row r="13" spans="1:3" x14ac:dyDescent="0.25">
      <c r="A13" t="s">
        <v>12</v>
      </c>
      <c r="B13">
        <v>657</v>
      </c>
      <c r="C13" s="101">
        <f t="shared" si="1"/>
        <v>6.84375</v>
      </c>
    </row>
    <row r="14" spans="1:3" x14ac:dyDescent="0.25">
      <c r="A14" t="s">
        <v>12</v>
      </c>
      <c r="B14">
        <v>652</v>
      </c>
      <c r="C14" s="101">
        <f t="shared" si="1"/>
        <v>6.791666666666667</v>
      </c>
    </row>
    <row r="15" spans="1:3" x14ac:dyDescent="0.25">
      <c r="A15" t="s">
        <v>12</v>
      </c>
      <c r="B15">
        <v>637</v>
      </c>
      <c r="C15" s="101">
        <f t="shared" ref="C15:C18" si="2">B15/96</f>
        <v>6.635416666666667</v>
      </c>
    </row>
    <row r="16" spans="1:3" x14ac:dyDescent="0.25">
      <c r="A16" t="s">
        <v>12</v>
      </c>
      <c r="B16">
        <v>618</v>
      </c>
      <c r="C16" s="101">
        <f t="shared" si="2"/>
        <v>6.4375</v>
      </c>
    </row>
    <row r="17" spans="1:3" x14ac:dyDescent="0.25">
      <c r="A17" t="s">
        <v>12</v>
      </c>
      <c r="B17">
        <v>611</v>
      </c>
      <c r="C17" s="101">
        <f t="shared" si="2"/>
        <v>6.364583333333333</v>
      </c>
    </row>
    <row r="18" spans="1:3" x14ac:dyDescent="0.25">
      <c r="A18" t="s">
        <v>12</v>
      </c>
      <c r="B18" s="55">
        <v>553</v>
      </c>
      <c r="C18" s="66">
        <f t="shared" si="2"/>
        <v>5.760416666666667</v>
      </c>
    </row>
    <row r="19" spans="1:3" x14ac:dyDescent="0.25">
      <c r="A19" t="s">
        <v>12</v>
      </c>
      <c r="B19" s="55">
        <v>541</v>
      </c>
      <c r="C19" s="66">
        <f t="shared" si="1"/>
        <v>5.635416666666667</v>
      </c>
    </row>
    <row r="20" spans="1:3" x14ac:dyDescent="0.25">
      <c r="A20" t="s">
        <v>12</v>
      </c>
      <c r="B20" s="55">
        <v>538</v>
      </c>
      <c r="C20" s="66">
        <f t="shared" si="1"/>
        <v>5.604166666666667</v>
      </c>
    </row>
    <row r="22" spans="1:3" x14ac:dyDescent="0.25">
      <c r="A22" t="s">
        <v>8</v>
      </c>
      <c r="B22">
        <v>884</v>
      </c>
      <c r="C22" s="101">
        <f t="shared" si="1"/>
        <v>9.2083333333333339</v>
      </c>
    </row>
    <row r="23" spans="1:3" x14ac:dyDescent="0.25">
      <c r="A23" t="s">
        <v>8</v>
      </c>
      <c r="B23">
        <v>859</v>
      </c>
      <c r="C23" s="101">
        <f t="shared" si="1"/>
        <v>8.9479166666666661</v>
      </c>
    </row>
    <row r="24" spans="1:3" x14ac:dyDescent="0.25">
      <c r="A24" t="s">
        <v>8</v>
      </c>
      <c r="B24">
        <v>841</v>
      </c>
      <c r="C24" s="101">
        <f t="shared" ref="C24:C34" si="3">B24/96</f>
        <v>8.7604166666666661</v>
      </c>
    </row>
    <row r="25" spans="1:3" x14ac:dyDescent="0.25">
      <c r="A25" t="s">
        <v>8</v>
      </c>
      <c r="B25">
        <v>834</v>
      </c>
      <c r="C25" s="101">
        <f t="shared" si="3"/>
        <v>8.6875</v>
      </c>
    </row>
    <row r="26" spans="1:3" x14ac:dyDescent="0.25">
      <c r="A26" t="s">
        <v>8</v>
      </c>
      <c r="B26">
        <v>815</v>
      </c>
      <c r="C26" s="101">
        <f t="shared" si="3"/>
        <v>8.4895833333333339</v>
      </c>
    </row>
    <row r="27" spans="1:3" x14ac:dyDescent="0.25">
      <c r="A27" t="s">
        <v>8</v>
      </c>
      <c r="B27">
        <v>796</v>
      </c>
      <c r="C27" s="101">
        <f t="shared" si="3"/>
        <v>8.2916666666666661</v>
      </c>
    </row>
    <row r="28" spans="1:3" x14ac:dyDescent="0.25">
      <c r="A28" t="s">
        <v>8</v>
      </c>
      <c r="B28">
        <v>786</v>
      </c>
      <c r="C28" s="101">
        <f t="shared" si="3"/>
        <v>8.1875</v>
      </c>
    </row>
    <row r="29" spans="1:3" x14ac:dyDescent="0.25">
      <c r="A29" t="s">
        <v>8</v>
      </c>
      <c r="B29">
        <v>780</v>
      </c>
      <c r="C29" s="101">
        <f t="shared" si="3"/>
        <v>8.125</v>
      </c>
    </row>
    <row r="30" spans="1:3" x14ac:dyDescent="0.25">
      <c r="A30" t="s">
        <v>8</v>
      </c>
      <c r="B30">
        <v>753</v>
      </c>
      <c r="C30" s="101">
        <f t="shared" si="3"/>
        <v>7.84375</v>
      </c>
    </row>
    <row r="31" spans="1:3" x14ac:dyDescent="0.25">
      <c r="A31" t="s">
        <v>8</v>
      </c>
      <c r="B31">
        <v>748</v>
      </c>
      <c r="C31" s="101">
        <f t="shared" si="3"/>
        <v>7.791666666666667</v>
      </c>
    </row>
    <row r="32" spans="1:3" x14ac:dyDescent="0.25">
      <c r="A32" t="s">
        <v>8</v>
      </c>
      <c r="B32">
        <v>741</v>
      </c>
      <c r="C32" s="101">
        <f t="shared" si="3"/>
        <v>7.71875</v>
      </c>
    </row>
    <row r="33" spans="1:3" x14ac:dyDescent="0.25">
      <c r="A33" t="s">
        <v>8</v>
      </c>
      <c r="B33">
        <v>740</v>
      </c>
      <c r="C33" s="101">
        <f t="shared" si="3"/>
        <v>7.708333333333333</v>
      </c>
    </row>
    <row r="34" spans="1:3" x14ac:dyDescent="0.25">
      <c r="A34" t="s">
        <v>8</v>
      </c>
      <c r="B34">
        <v>732</v>
      </c>
      <c r="C34" s="101">
        <f t="shared" si="3"/>
        <v>7.625</v>
      </c>
    </row>
    <row r="35" spans="1:3" x14ac:dyDescent="0.25">
      <c r="A35" t="s">
        <v>8</v>
      </c>
      <c r="B35">
        <v>714</v>
      </c>
      <c r="C35" s="101">
        <f t="shared" si="1"/>
        <v>7.4375</v>
      </c>
    </row>
    <row r="36" spans="1:3" x14ac:dyDescent="0.25">
      <c r="A36" t="s">
        <v>8</v>
      </c>
      <c r="B36">
        <v>700</v>
      </c>
      <c r="C36" s="101">
        <f t="shared" si="1"/>
        <v>7.291666666666667</v>
      </c>
    </row>
    <row r="37" spans="1:3" x14ac:dyDescent="0.25">
      <c r="A37" t="s">
        <v>8</v>
      </c>
      <c r="B37">
        <v>698</v>
      </c>
      <c r="C37" s="101">
        <f t="shared" si="1"/>
        <v>7.270833333333333</v>
      </c>
    </row>
    <row r="38" spans="1:3" x14ac:dyDescent="0.25">
      <c r="A38" t="s">
        <v>8</v>
      </c>
      <c r="B38">
        <v>694</v>
      </c>
      <c r="C38" s="101">
        <f t="shared" si="1"/>
        <v>7.229166666666667</v>
      </c>
    </row>
    <row r="39" spans="1:3" x14ac:dyDescent="0.25">
      <c r="A39" t="s">
        <v>8</v>
      </c>
      <c r="B39">
        <v>691</v>
      </c>
      <c r="C39" s="101">
        <f t="shared" si="1"/>
        <v>7.197916666666667</v>
      </c>
    </row>
    <row r="40" spans="1:3" x14ac:dyDescent="0.25">
      <c r="A40" t="s">
        <v>8</v>
      </c>
      <c r="B40">
        <v>682</v>
      </c>
      <c r="C40" s="101">
        <f t="shared" si="1"/>
        <v>7.104166666666667</v>
      </c>
    </row>
    <row r="41" spans="1:3" x14ac:dyDescent="0.25">
      <c r="A41" t="s">
        <v>8</v>
      </c>
      <c r="B41">
        <v>657</v>
      </c>
      <c r="C41" s="101">
        <f t="shared" si="1"/>
        <v>6.84375</v>
      </c>
    </row>
    <row r="42" spans="1:3" x14ac:dyDescent="0.25">
      <c r="A42" t="s">
        <v>8</v>
      </c>
      <c r="B42">
        <v>652</v>
      </c>
      <c r="C42" s="101">
        <f t="shared" si="1"/>
        <v>6.791666666666667</v>
      </c>
    </row>
    <row r="43" spans="1:3" x14ac:dyDescent="0.25">
      <c r="A43" t="s">
        <v>8</v>
      </c>
      <c r="B43" s="55">
        <v>608</v>
      </c>
      <c r="C43" s="66">
        <f t="shared" si="1"/>
        <v>6.333333333333333</v>
      </c>
    </row>
    <row r="44" spans="1:3" x14ac:dyDescent="0.25">
      <c r="A44" t="s">
        <v>8</v>
      </c>
      <c r="B44" s="55">
        <v>583</v>
      </c>
      <c r="C44" s="66">
        <f t="shared" si="1"/>
        <v>6.072916666666667</v>
      </c>
    </row>
    <row r="45" spans="1:3" x14ac:dyDescent="0.25">
      <c r="A45" t="s">
        <v>8</v>
      </c>
      <c r="B45" s="55">
        <v>578</v>
      </c>
      <c r="C45" s="66">
        <f t="shared" si="1"/>
        <v>6.020833333333333</v>
      </c>
    </row>
    <row r="46" spans="1:3" x14ac:dyDescent="0.25">
      <c r="A46" t="s">
        <v>8</v>
      </c>
      <c r="B46" s="55">
        <v>574</v>
      </c>
      <c r="C46" s="66">
        <f t="shared" si="1"/>
        <v>5.979166666666667</v>
      </c>
    </row>
    <row r="47" spans="1:3" x14ac:dyDescent="0.25">
      <c r="A47" t="s">
        <v>8</v>
      </c>
      <c r="B47" s="55">
        <v>505</v>
      </c>
      <c r="C47" s="66">
        <f t="shared" si="1"/>
        <v>5.260416666666667</v>
      </c>
    </row>
    <row r="48" spans="1:3" x14ac:dyDescent="0.25">
      <c r="C48" s="56"/>
    </row>
    <row r="49" spans="1:5" x14ac:dyDescent="0.25">
      <c r="A49" t="s">
        <v>14</v>
      </c>
      <c r="B49">
        <v>611</v>
      </c>
      <c r="C49" s="101">
        <f t="shared" si="1"/>
        <v>6.364583333333333</v>
      </c>
      <c r="D49" t="s">
        <v>944</v>
      </c>
    </row>
    <row r="50" spans="1:5" x14ac:dyDescent="0.25">
      <c r="A50" t="s">
        <v>14</v>
      </c>
      <c r="B50" s="55">
        <v>503</v>
      </c>
      <c r="C50" s="66">
        <f t="shared" si="1"/>
        <v>5.239583333333333</v>
      </c>
    </row>
    <row r="51" spans="1:5" x14ac:dyDescent="0.25">
      <c r="A51" t="s">
        <v>14</v>
      </c>
      <c r="B51" s="55"/>
      <c r="C51" s="66">
        <f t="shared" si="1"/>
        <v>0</v>
      </c>
    </row>
    <row r="52" spans="1:5" x14ac:dyDescent="0.25">
      <c r="C52" s="101"/>
    </row>
    <row r="53" spans="1:5" x14ac:dyDescent="0.25">
      <c r="C53" s="101"/>
    </row>
    <row r="54" spans="1:5" x14ac:dyDescent="0.25">
      <c r="A54" t="s">
        <v>9</v>
      </c>
      <c r="B54">
        <v>824</v>
      </c>
      <c r="C54" s="101">
        <f t="shared" si="1"/>
        <v>8.5833333333333339</v>
      </c>
    </row>
    <row r="55" spans="1:5" x14ac:dyDescent="0.25">
      <c r="A55" t="s">
        <v>9</v>
      </c>
      <c r="B55">
        <v>803</v>
      </c>
      <c r="C55" s="101">
        <f t="shared" si="1"/>
        <v>8.3645833333333339</v>
      </c>
    </row>
    <row r="56" spans="1:5" x14ac:dyDescent="0.25">
      <c r="A56" t="s">
        <v>9</v>
      </c>
      <c r="B56">
        <v>802</v>
      </c>
      <c r="C56" s="101">
        <f t="shared" si="1"/>
        <v>8.3541666666666661</v>
      </c>
    </row>
    <row r="57" spans="1:5" x14ac:dyDescent="0.25">
      <c r="A57" t="s">
        <v>9</v>
      </c>
      <c r="B57">
        <v>779</v>
      </c>
      <c r="C57" s="101">
        <f t="shared" si="1"/>
        <v>8.1145833333333339</v>
      </c>
    </row>
    <row r="58" spans="1:5" x14ac:dyDescent="0.25">
      <c r="A58" t="s">
        <v>9</v>
      </c>
      <c r="B58">
        <v>775</v>
      </c>
      <c r="C58" s="101">
        <f t="shared" si="1"/>
        <v>8.0729166666666661</v>
      </c>
    </row>
    <row r="59" spans="1:5" x14ac:dyDescent="0.25">
      <c r="A59" t="s">
        <v>9</v>
      </c>
      <c r="B59">
        <v>765</v>
      </c>
      <c r="C59" s="101">
        <f t="shared" si="1"/>
        <v>7.96875</v>
      </c>
    </row>
    <row r="60" spans="1:5" x14ac:dyDescent="0.25">
      <c r="A60" t="s">
        <v>9</v>
      </c>
      <c r="B60">
        <v>723</v>
      </c>
      <c r="C60" s="101">
        <f t="shared" si="1"/>
        <v>7.53125</v>
      </c>
    </row>
    <row r="61" spans="1:5" x14ac:dyDescent="0.25">
      <c r="A61" t="s">
        <v>9</v>
      </c>
      <c r="B61">
        <v>717</v>
      </c>
      <c r="C61" s="101">
        <f t="shared" si="1"/>
        <v>7.46875</v>
      </c>
    </row>
    <row r="62" spans="1:5" x14ac:dyDescent="0.25">
      <c r="A62" t="s">
        <v>9</v>
      </c>
      <c r="B62">
        <v>688</v>
      </c>
      <c r="C62" s="101">
        <f t="shared" si="1"/>
        <v>7.166666666666667</v>
      </c>
    </row>
    <row r="63" spans="1:5" x14ac:dyDescent="0.25">
      <c r="A63" t="s">
        <v>9</v>
      </c>
      <c r="C63" s="101">
        <f t="shared" si="1"/>
        <v>0</v>
      </c>
    </row>
    <row r="64" spans="1:5" x14ac:dyDescent="0.25">
      <c r="C64" s="56"/>
      <c r="E64" s="47" t="s">
        <v>910</v>
      </c>
    </row>
    <row r="65" spans="1:6" x14ac:dyDescent="0.25">
      <c r="A65" t="s">
        <v>587</v>
      </c>
      <c r="B65">
        <v>816</v>
      </c>
      <c r="C65" s="101">
        <f t="shared" si="1"/>
        <v>8.5</v>
      </c>
      <c r="E65">
        <v>765</v>
      </c>
      <c r="F65" s="106">
        <f t="shared" ref="F65:F69" si="4">E65/96</f>
        <v>7.96875</v>
      </c>
    </row>
    <row r="66" spans="1:6" x14ac:dyDescent="0.25">
      <c r="A66" t="s">
        <v>587</v>
      </c>
      <c r="B66">
        <v>790</v>
      </c>
      <c r="C66" s="101">
        <f t="shared" si="1"/>
        <v>8.2291666666666661</v>
      </c>
      <c r="F66" s="101">
        <f t="shared" si="4"/>
        <v>0</v>
      </c>
    </row>
    <row r="67" spans="1:6" x14ac:dyDescent="0.25">
      <c r="A67" t="s">
        <v>587</v>
      </c>
      <c r="B67">
        <v>746</v>
      </c>
      <c r="C67" s="101">
        <f t="shared" ref="C67" si="5">B67/96</f>
        <v>7.770833333333333</v>
      </c>
      <c r="F67" s="101"/>
    </row>
    <row r="68" spans="1:6" x14ac:dyDescent="0.25">
      <c r="A68" t="s">
        <v>587</v>
      </c>
      <c r="B68">
        <v>736</v>
      </c>
      <c r="C68" s="101">
        <f t="shared" si="1"/>
        <v>7.666666666666667</v>
      </c>
      <c r="F68" s="101">
        <f t="shared" si="4"/>
        <v>0</v>
      </c>
    </row>
    <row r="69" spans="1:6" x14ac:dyDescent="0.25">
      <c r="A69" t="s">
        <v>587</v>
      </c>
      <c r="B69">
        <v>713</v>
      </c>
      <c r="C69" s="101">
        <f t="shared" si="1"/>
        <v>7.427083333333333</v>
      </c>
      <c r="F69" s="101">
        <f t="shared" si="4"/>
        <v>0</v>
      </c>
    </row>
    <row r="70" spans="1:6" x14ac:dyDescent="0.25">
      <c r="A70" t="s">
        <v>587</v>
      </c>
      <c r="B70">
        <v>712</v>
      </c>
      <c r="C70" s="101">
        <f t="shared" si="1"/>
        <v>7.416666666666667</v>
      </c>
      <c r="F70" s="101"/>
    </row>
    <row r="71" spans="1:6" x14ac:dyDescent="0.25">
      <c r="A71" t="s">
        <v>587</v>
      </c>
      <c r="B71">
        <v>706</v>
      </c>
      <c r="C71" s="101">
        <f t="shared" ref="C71:C78" si="6">B71/96</f>
        <v>7.354166666666667</v>
      </c>
      <c r="F71" s="101"/>
    </row>
    <row r="72" spans="1:6" x14ac:dyDescent="0.25">
      <c r="A72" t="s">
        <v>587</v>
      </c>
      <c r="B72">
        <v>691</v>
      </c>
      <c r="C72" s="101">
        <f t="shared" si="6"/>
        <v>7.197916666666667</v>
      </c>
      <c r="F72" s="101"/>
    </row>
    <row r="73" spans="1:6" x14ac:dyDescent="0.25">
      <c r="A73" t="s">
        <v>587</v>
      </c>
      <c r="B73">
        <v>674</v>
      </c>
      <c r="C73" s="101">
        <f t="shared" si="6"/>
        <v>7.020833333333333</v>
      </c>
      <c r="F73" s="101"/>
    </row>
    <row r="74" spans="1:6" x14ac:dyDescent="0.25">
      <c r="A74" t="s">
        <v>587</v>
      </c>
      <c r="B74">
        <v>674</v>
      </c>
      <c r="C74" s="101">
        <f t="shared" si="6"/>
        <v>7.020833333333333</v>
      </c>
      <c r="F74" s="101"/>
    </row>
    <row r="75" spans="1:6" x14ac:dyDescent="0.25">
      <c r="A75" t="s">
        <v>587</v>
      </c>
      <c r="B75" s="55">
        <v>600</v>
      </c>
      <c r="C75" s="66">
        <f t="shared" si="6"/>
        <v>6.25</v>
      </c>
      <c r="F75" s="101"/>
    </row>
    <row r="76" spans="1:6" x14ac:dyDescent="0.25">
      <c r="A76" t="s">
        <v>587</v>
      </c>
      <c r="B76" s="55">
        <v>566</v>
      </c>
      <c r="C76" s="66">
        <f t="shared" si="6"/>
        <v>5.895833333333333</v>
      </c>
      <c r="F76" s="101"/>
    </row>
    <row r="77" spans="1:6" x14ac:dyDescent="0.25">
      <c r="A77" t="s">
        <v>587</v>
      </c>
      <c r="B77" s="55">
        <v>327</v>
      </c>
      <c r="C77" s="66">
        <f t="shared" si="6"/>
        <v>3.40625</v>
      </c>
      <c r="F77" s="101"/>
    </row>
    <row r="78" spans="1:6" x14ac:dyDescent="0.25">
      <c r="A78" t="s">
        <v>587</v>
      </c>
      <c r="B78" s="55"/>
      <c r="C78" s="66">
        <f t="shared" si="6"/>
        <v>0</v>
      </c>
      <c r="F78" s="101"/>
    </row>
    <row r="79" spans="1:6" x14ac:dyDescent="0.25">
      <c r="C79" s="56"/>
    </row>
    <row r="80" spans="1:6" x14ac:dyDescent="0.25">
      <c r="A80" t="s">
        <v>256</v>
      </c>
      <c r="B80">
        <v>904</v>
      </c>
      <c r="C80" s="101">
        <f t="shared" si="1"/>
        <v>9.4166666666666661</v>
      </c>
    </row>
    <row r="81" spans="1:3" x14ac:dyDescent="0.25">
      <c r="A81" t="s">
        <v>256</v>
      </c>
      <c r="B81">
        <v>901</v>
      </c>
      <c r="C81" s="101">
        <f t="shared" si="1"/>
        <v>9.3854166666666661</v>
      </c>
    </row>
    <row r="82" spans="1:3" x14ac:dyDescent="0.25">
      <c r="A82" t="s">
        <v>256</v>
      </c>
      <c r="B82">
        <v>839</v>
      </c>
      <c r="C82" s="101">
        <f t="shared" si="1"/>
        <v>8.7395833333333339</v>
      </c>
    </row>
    <row r="83" spans="1:3" x14ac:dyDescent="0.25">
      <c r="A83" t="s">
        <v>256</v>
      </c>
      <c r="B83">
        <v>831</v>
      </c>
      <c r="C83" s="101">
        <f t="shared" si="1"/>
        <v>8.65625</v>
      </c>
    </row>
    <row r="84" spans="1:3" x14ac:dyDescent="0.25">
      <c r="A84" t="s">
        <v>256</v>
      </c>
      <c r="B84">
        <v>639</v>
      </c>
      <c r="C84" s="101">
        <f t="shared" si="1"/>
        <v>6.65625</v>
      </c>
    </row>
    <row r="85" spans="1:3" x14ac:dyDescent="0.25">
      <c r="A85" t="s">
        <v>256</v>
      </c>
      <c r="B85" s="55">
        <v>612</v>
      </c>
      <c r="C85" s="66">
        <f t="shared" si="1"/>
        <v>6.375</v>
      </c>
    </row>
    <row r="86" spans="1:3" x14ac:dyDescent="0.25">
      <c r="A86" t="s">
        <v>256</v>
      </c>
      <c r="B86" s="55">
        <v>374</v>
      </c>
      <c r="C86" s="66">
        <f t="shared" si="1"/>
        <v>3.8958333333333335</v>
      </c>
    </row>
    <row r="87" spans="1:3" x14ac:dyDescent="0.25">
      <c r="A87" t="s">
        <v>256</v>
      </c>
      <c r="B87" s="55"/>
      <c r="C87" s="66">
        <f t="shared" si="1"/>
        <v>0</v>
      </c>
    </row>
    <row r="88" spans="1:3" x14ac:dyDescent="0.25">
      <c r="C88" s="56"/>
    </row>
    <row r="89" spans="1:3" x14ac:dyDescent="0.25">
      <c r="A89" t="s">
        <v>3</v>
      </c>
      <c r="B89">
        <v>989</v>
      </c>
      <c r="C89" s="101">
        <f t="shared" si="1"/>
        <v>10.302083333333334</v>
      </c>
    </row>
    <row r="90" spans="1:3" x14ac:dyDescent="0.25">
      <c r="A90" t="s">
        <v>3</v>
      </c>
      <c r="B90">
        <v>967</v>
      </c>
      <c r="C90" s="101">
        <f t="shared" si="1"/>
        <v>10.072916666666666</v>
      </c>
    </row>
    <row r="91" spans="1:3" x14ac:dyDescent="0.25">
      <c r="A91" t="s">
        <v>3</v>
      </c>
      <c r="B91">
        <v>963</v>
      </c>
      <c r="C91" s="101">
        <f t="shared" si="1"/>
        <v>10.03125</v>
      </c>
    </row>
    <row r="92" spans="1:3" x14ac:dyDescent="0.25">
      <c r="A92" t="s">
        <v>3</v>
      </c>
      <c r="B92">
        <v>957</v>
      </c>
      <c r="C92" s="101">
        <f t="shared" si="1"/>
        <v>9.96875</v>
      </c>
    </row>
    <row r="93" spans="1:3" x14ac:dyDescent="0.25">
      <c r="A93" t="s">
        <v>3</v>
      </c>
      <c r="B93">
        <v>957</v>
      </c>
      <c r="C93" s="101">
        <f t="shared" si="1"/>
        <v>9.96875</v>
      </c>
    </row>
    <row r="94" spans="1:3" x14ac:dyDescent="0.25">
      <c r="A94" t="s">
        <v>3</v>
      </c>
      <c r="B94">
        <v>955</v>
      </c>
      <c r="C94" s="101">
        <f t="shared" si="1"/>
        <v>9.9479166666666661</v>
      </c>
    </row>
    <row r="95" spans="1:3" x14ac:dyDescent="0.25">
      <c r="A95" t="s">
        <v>3</v>
      </c>
      <c r="B95">
        <v>953</v>
      </c>
      <c r="C95" s="101">
        <f t="shared" si="1"/>
        <v>9.9270833333333339</v>
      </c>
    </row>
    <row r="96" spans="1:3" x14ac:dyDescent="0.25">
      <c r="A96" t="s">
        <v>3</v>
      </c>
      <c r="B96">
        <v>952</v>
      </c>
      <c r="C96" s="101">
        <f t="shared" si="1"/>
        <v>9.9166666666666661</v>
      </c>
    </row>
    <row r="97" spans="1:3" x14ac:dyDescent="0.25">
      <c r="A97" t="s">
        <v>3</v>
      </c>
      <c r="B97">
        <v>940</v>
      </c>
      <c r="C97" s="101">
        <f t="shared" si="1"/>
        <v>9.7916666666666661</v>
      </c>
    </row>
    <row r="98" spans="1:3" x14ac:dyDescent="0.25">
      <c r="A98" t="s">
        <v>3</v>
      </c>
      <c r="B98">
        <v>934</v>
      </c>
      <c r="C98" s="101">
        <f t="shared" ref="C98:C114" si="7">B98/96</f>
        <v>9.7291666666666661</v>
      </c>
    </row>
    <row r="99" spans="1:3" x14ac:dyDescent="0.25">
      <c r="A99" t="s">
        <v>3</v>
      </c>
      <c r="B99">
        <v>927</v>
      </c>
      <c r="C99" s="101">
        <f t="shared" si="7"/>
        <v>9.65625</v>
      </c>
    </row>
    <row r="100" spans="1:3" x14ac:dyDescent="0.25">
      <c r="A100" t="s">
        <v>3</v>
      </c>
      <c r="B100">
        <v>926</v>
      </c>
      <c r="C100" s="101">
        <f t="shared" si="7"/>
        <v>9.6458333333333339</v>
      </c>
    </row>
    <row r="101" spans="1:3" x14ac:dyDescent="0.25">
      <c r="A101" t="s">
        <v>3</v>
      </c>
      <c r="B101">
        <v>885</v>
      </c>
      <c r="C101" s="101">
        <f t="shared" si="7"/>
        <v>9.21875</v>
      </c>
    </row>
    <row r="102" spans="1:3" x14ac:dyDescent="0.25">
      <c r="A102" t="s">
        <v>3</v>
      </c>
      <c r="B102">
        <v>881</v>
      </c>
      <c r="C102" s="101">
        <f t="shared" si="7"/>
        <v>9.1770833333333339</v>
      </c>
    </row>
    <row r="103" spans="1:3" x14ac:dyDescent="0.25">
      <c r="A103" t="s">
        <v>3</v>
      </c>
      <c r="B103">
        <v>878</v>
      </c>
      <c r="C103" s="101">
        <f t="shared" si="7"/>
        <v>9.1458333333333339</v>
      </c>
    </row>
    <row r="104" spans="1:3" x14ac:dyDescent="0.25">
      <c r="A104" t="s">
        <v>3</v>
      </c>
      <c r="B104">
        <v>861</v>
      </c>
      <c r="C104" s="101">
        <f t="shared" ref="C104:C109" si="8">B104/96</f>
        <v>8.96875</v>
      </c>
    </row>
    <row r="105" spans="1:3" x14ac:dyDescent="0.25">
      <c r="A105" t="s">
        <v>3</v>
      </c>
      <c r="B105">
        <v>858</v>
      </c>
      <c r="C105" s="101">
        <f t="shared" si="8"/>
        <v>8.9375</v>
      </c>
    </row>
    <row r="106" spans="1:3" x14ac:dyDescent="0.25">
      <c r="A106" t="s">
        <v>3</v>
      </c>
      <c r="B106">
        <v>832</v>
      </c>
      <c r="C106" s="101">
        <f t="shared" si="8"/>
        <v>8.6666666666666661</v>
      </c>
    </row>
    <row r="107" spans="1:3" x14ac:dyDescent="0.25">
      <c r="A107" t="s">
        <v>3</v>
      </c>
      <c r="B107">
        <v>814</v>
      </c>
      <c r="C107" s="101">
        <f t="shared" si="8"/>
        <v>8.4791666666666661</v>
      </c>
    </row>
    <row r="108" spans="1:3" x14ac:dyDescent="0.25">
      <c r="A108" t="s">
        <v>3</v>
      </c>
      <c r="B108">
        <v>811</v>
      </c>
      <c r="C108" s="101">
        <f t="shared" si="8"/>
        <v>8.4479166666666661</v>
      </c>
    </row>
    <row r="109" spans="1:3" x14ac:dyDescent="0.25">
      <c r="A109" t="s">
        <v>3</v>
      </c>
      <c r="B109">
        <v>802</v>
      </c>
      <c r="C109" s="101">
        <f t="shared" si="8"/>
        <v>8.3541666666666661</v>
      </c>
    </row>
    <row r="110" spans="1:3" x14ac:dyDescent="0.25">
      <c r="A110" t="s">
        <v>3</v>
      </c>
      <c r="B110">
        <v>795</v>
      </c>
      <c r="C110" s="101">
        <f t="shared" si="7"/>
        <v>8.28125</v>
      </c>
    </row>
    <row r="111" spans="1:3" x14ac:dyDescent="0.25">
      <c r="A111" t="s">
        <v>3</v>
      </c>
      <c r="B111">
        <v>785</v>
      </c>
      <c r="C111" s="101">
        <f t="shared" si="7"/>
        <v>8.1770833333333339</v>
      </c>
    </row>
    <row r="112" spans="1:3" x14ac:dyDescent="0.25">
      <c r="A112" t="s">
        <v>3</v>
      </c>
      <c r="B112" s="55">
        <v>753</v>
      </c>
      <c r="C112" s="66">
        <f t="shared" si="7"/>
        <v>7.84375</v>
      </c>
    </row>
    <row r="113" spans="1:6" x14ac:dyDescent="0.25">
      <c r="A113" t="s">
        <v>3</v>
      </c>
      <c r="B113" s="55">
        <v>749</v>
      </c>
      <c r="C113" s="66">
        <f t="shared" si="7"/>
        <v>7.802083333333333</v>
      </c>
    </row>
    <row r="114" spans="1:6" x14ac:dyDescent="0.25">
      <c r="A114" t="s">
        <v>3</v>
      </c>
      <c r="B114" s="55">
        <v>593</v>
      </c>
      <c r="C114" s="66">
        <f t="shared" si="7"/>
        <v>6.177083333333333</v>
      </c>
    </row>
    <row r="115" spans="1:6" x14ac:dyDescent="0.25">
      <c r="C115" s="56"/>
      <c r="E115" s="47" t="s">
        <v>911</v>
      </c>
    </row>
    <row r="116" spans="1:6" x14ac:dyDescent="0.25">
      <c r="A116" t="s">
        <v>257</v>
      </c>
      <c r="C116" s="56"/>
      <c r="E116">
        <v>904</v>
      </c>
      <c r="F116" s="106">
        <f t="shared" ref="F116:F118" si="9">E116/96</f>
        <v>9.4166666666666661</v>
      </c>
    </row>
    <row r="117" spans="1:6" x14ac:dyDescent="0.25">
      <c r="C117" s="56"/>
      <c r="E117">
        <v>831</v>
      </c>
      <c r="F117" s="101">
        <f t="shared" si="9"/>
        <v>8.65625</v>
      </c>
    </row>
    <row r="118" spans="1:6" x14ac:dyDescent="0.25">
      <c r="C118" s="56"/>
      <c r="F118" s="101">
        <f t="shared" si="9"/>
        <v>0</v>
      </c>
    </row>
    <row r="119" spans="1:6" x14ac:dyDescent="0.25">
      <c r="C119" s="56"/>
    </row>
    <row r="120" spans="1:6" x14ac:dyDescent="0.25">
      <c r="C120" s="56"/>
      <c r="E120" s="47" t="s">
        <v>911</v>
      </c>
    </row>
    <row r="121" spans="1:6" x14ac:dyDescent="0.25">
      <c r="A121" t="s">
        <v>258</v>
      </c>
      <c r="B121">
        <v>885</v>
      </c>
      <c r="C121" s="101">
        <f t="shared" ref="C121:C139" si="10">B121/96</f>
        <v>9.21875</v>
      </c>
      <c r="E121">
        <v>989</v>
      </c>
      <c r="F121" s="106">
        <f t="shared" ref="F121:F125" si="11">E121/96</f>
        <v>10.302083333333334</v>
      </c>
    </row>
    <row r="122" spans="1:6" x14ac:dyDescent="0.25">
      <c r="A122" t="s">
        <v>258</v>
      </c>
      <c r="B122">
        <v>881</v>
      </c>
      <c r="C122" s="101">
        <f t="shared" si="10"/>
        <v>9.1770833333333339</v>
      </c>
      <c r="E122">
        <v>953</v>
      </c>
      <c r="F122" s="101">
        <f t="shared" si="11"/>
        <v>9.9270833333333339</v>
      </c>
    </row>
    <row r="123" spans="1:6" x14ac:dyDescent="0.25">
      <c r="A123" t="s">
        <v>258</v>
      </c>
      <c r="B123">
        <v>839</v>
      </c>
      <c r="C123" s="101">
        <f t="shared" si="10"/>
        <v>8.7395833333333339</v>
      </c>
      <c r="E123">
        <v>940</v>
      </c>
      <c r="F123" s="101">
        <f t="shared" si="11"/>
        <v>9.7916666666666661</v>
      </c>
    </row>
    <row r="124" spans="1:6" x14ac:dyDescent="0.25">
      <c r="A124" t="s">
        <v>258</v>
      </c>
      <c r="B124" s="55">
        <v>807</v>
      </c>
      <c r="C124" s="66">
        <f t="shared" si="10"/>
        <v>8.40625</v>
      </c>
      <c r="E124">
        <v>926</v>
      </c>
      <c r="F124" s="101">
        <f t="shared" si="11"/>
        <v>9.6458333333333339</v>
      </c>
    </row>
    <row r="125" spans="1:6" x14ac:dyDescent="0.25">
      <c r="C125" s="56"/>
      <c r="E125">
        <v>881</v>
      </c>
      <c r="F125" s="101">
        <f t="shared" si="11"/>
        <v>9.1770833333333339</v>
      </c>
    </row>
    <row r="126" spans="1:6" x14ac:dyDescent="0.25">
      <c r="C126" s="56"/>
      <c r="E126" s="55">
        <v>593</v>
      </c>
      <c r="F126" s="66">
        <f>E126/96</f>
        <v>6.177083333333333</v>
      </c>
    </row>
    <row r="127" spans="1:6" x14ac:dyDescent="0.25">
      <c r="A127" t="s">
        <v>259</v>
      </c>
      <c r="B127">
        <v>869</v>
      </c>
      <c r="C127" s="101">
        <f t="shared" si="10"/>
        <v>9.0520833333333339</v>
      </c>
    </row>
    <row r="128" spans="1:6" x14ac:dyDescent="0.25">
      <c r="C128" s="56"/>
    </row>
    <row r="129" spans="1:3" x14ac:dyDescent="0.25">
      <c r="A129" t="s">
        <v>260</v>
      </c>
      <c r="B129">
        <v>960</v>
      </c>
      <c r="C129" s="101">
        <f t="shared" si="10"/>
        <v>10</v>
      </c>
    </row>
    <row r="130" spans="1:3" x14ac:dyDescent="0.25">
      <c r="A130" t="s">
        <v>260</v>
      </c>
      <c r="B130">
        <v>930</v>
      </c>
      <c r="C130" s="101">
        <f t="shared" si="10"/>
        <v>9.6875</v>
      </c>
    </row>
    <row r="131" spans="1:3" x14ac:dyDescent="0.25">
      <c r="A131" t="s">
        <v>260</v>
      </c>
      <c r="B131">
        <v>911</v>
      </c>
      <c r="C131" s="101">
        <f t="shared" si="10"/>
        <v>9.4895833333333339</v>
      </c>
    </row>
    <row r="132" spans="1:3" x14ac:dyDescent="0.25">
      <c r="A132" t="s">
        <v>260</v>
      </c>
      <c r="B132">
        <v>894</v>
      </c>
      <c r="C132" s="101">
        <f t="shared" si="10"/>
        <v>9.3125</v>
      </c>
    </row>
    <row r="133" spans="1:3" x14ac:dyDescent="0.25">
      <c r="A133" t="s">
        <v>260</v>
      </c>
      <c r="B133">
        <v>857</v>
      </c>
      <c r="C133" s="101">
        <f t="shared" si="10"/>
        <v>8.9270833333333339</v>
      </c>
    </row>
    <row r="134" spans="1:3" x14ac:dyDescent="0.25">
      <c r="A134" t="s">
        <v>260</v>
      </c>
      <c r="B134">
        <v>850</v>
      </c>
      <c r="C134" s="101">
        <f t="shared" si="10"/>
        <v>8.8541666666666661</v>
      </c>
    </row>
    <row r="135" spans="1:3" x14ac:dyDescent="0.25">
      <c r="A135" t="s">
        <v>260</v>
      </c>
      <c r="B135">
        <v>777</v>
      </c>
      <c r="C135" s="101">
        <f t="shared" si="10"/>
        <v>8.09375</v>
      </c>
    </row>
    <row r="136" spans="1:3" x14ac:dyDescent="0.25">
      <c r="A136" t="s">
        <v>260</v>
      </c>
      <c r="B136">
        <v>775</v>
      </c>
      <c r="C136" s="101">
        <f t="shared" si="10"/>
        <v>8.0729166666666661</v>
      </c>
    </row>
    <row r="137" spans="1:3" x14ac:dyDescent="0.25">
      <c r="A137" t="s">
        <v>260</v>
      </c>
      <c r="B137" s="55">
        <v>757</v>
      </c>
      <c r="C137" s="66">
        <f t="shared" si="10"/>
        <v>7.885416666666667</v>
      </c>
    </row>
    <row r="138" spans="1:3" x14ac:dyDescent="0.25">
      <c r="C138" s="56"/>
    </row>
    <row r="139" spans="1:3" x14ac:dyDescent="0.25">
      <c r="A139" t="s">
        <v>858</v>
      </c>
      <c r="B139">
        <v>621</v>
      </c>
      <c r="C139" s="101">
        <f t="shared" si="10"/>
        <v>6.46875</v>
      </c>
    </row>
    <row r="140" spans="1:3" x14ac:dyDescent="0.25">
      <c r="A140" t="s">
        <v>858</v>
      </c>
      <c r="B140">
        <v>537</v>
      </c>
      <c r="C140" s="101">
        <f t="shared" ref="C140:C142" si="12">B140/96</f>
        <v>5.59375</v>
      </c>
    </row>
    <row r="141" spans="1:3" x14ac:dyDescent="0.25">
      <c r="A141" t="s">
        <v>858</v>
      </c>
      <c r="B141" s="55">
        <v>469</v>
      </c>
      <c r="C141" s="66">
        <f t="shared" si="12"/>
        <v>4.885416666666667</v>
      </c>
    </row>
    <row r="142" spans="1:3" x14ac:dyDescent="0.25">
      <c r="A142" t="s">
        <v>858</v>
      </c>
      <c r="B142" s="55">
        <v>274</v>
      </c>
      <c r="C142" s="66">
        <f t="shared" si="12"/>
        <v>2.8541666666666665</v>
      </c>
    </row>
    <row r="143" spans="1:3" x14ac:dyDescent="0.25">
      <c r="C143" s="56"/>
    </row>
    <row r="144" spans="1:3" x14ac:dyDescent="0.25">
      <c r="A144" t="s">
        <v>585</v>
      </c>
      <c r="B144">
        <v>816</v>
      </c>
      <c r="C144" s="101">
        <f t="shared" si="0"/>
        <v>8.5</v>
      </c>
    </row>
    <row r="145" spans="1:3" x14ac:dyDescent="0.25">
      <c r="A145" t="s">
        <v>585</v>
      </c>
      <c r="B145">
        <v>810</v>
      </c>
      <c r="C145" s="101">
        <f t="shared" si="0"/>
        <v>8.4375</v>
      </c>
    </row>
    <row r="146" spans="1:3" x14ac:dyDescent="0.25">
      <c r="A146" t="s">
        <v>585</v>
      </c>
      <c r="B146">
        <v>780</v>
      </c>
      <c r="C146" s="101">
        <f t="shared" si="0"/>
        <v>8.125</v>
      </c>
    </row>
    <row r="147" spans="1:3" x14ac:dyDescent="0.25">
      <c r="A147" t="s">
        <v>585</v>
      </c>
      <c r="B147">
        <v>776</v>
      </c>
      <c r="C147" s="101">
        <f t="shared" si="0"/>
        <v>8.0833333333333339</v>
      </c>
    </row>
    <row r="148" spans="1:3" x14ac:dyDescent="0.25">
      <c r="A148" t="s">
        <v>585</v>
      </c>
      <c r="B148">
        <v>767</v>
      </c>
      <c r="C148" s="101">
        <f t="shared" si="0"/>
        <v>7.989583333333333</v>
      </c>
    </row>
    <row r="149" spans="1:3" x14ac:dyDescent="0.25">
      <c r="A149" t="s">
        <v>585</v>
      </c>
      <c r="B149">
        <v>738</v>
      </c>
      <c r="C149" s="101">
        <f t="shared" ref="C149:C159" si="13">B149/96</f>
        <v>7.6875</v>
      </c>
    </row>
    <row r="150" spans="1:3" x14ac:dyDescent="0.25">
      <c r="A150" t="s">
        <v>585</v>
      </c>
      <c r="B150">
        <v>728</v>
      </c>
      <c r="C150" s="101">
        <f t="shared" si="13"/>
        <v>7.583333333333333</v>
      </c>
    </row>
    <row r="151" spans="1:3" x14ac:dyDescent="0.25">
      <c r="A151" t="s">
        <v>585</v>
      </c>
      <c r="B151">
        <v>663</v>
      </c>
      <c r="C151" s="101">
        <f t="shared" si="13"/>
        <v>6.90625</v>
      </c>
    </row>
    <row r="152" spans="1:3" x14ac:dyDescent="0.25">
      <c r="A152" t="s">
        <v>585</v>
      </c>
      <c r="B152">
        <v>645</v>
      </c>
      <c r="C152" s="101">
        <f t="shared" si="13"/>
        <v>6.71875</v>
      </c>
    </row>
    <row r="153" spans="1:3" x14ac:dyDescent="0.25">
      <c r="A153" t="s">
        <v>585</v>
      </c>
      <c r="B153">
        <v>639</v>
      </c>
      <c r="C153" s="101">
        <f t="shared" si="13"/>
        <v>6.65625</v>
      </c>
    </row>
    <row r="154" spans="1:3" x14ac:dyDescent="0.25">
      <c r="A154" t="s">
        <v>585</v>
      </c>
      <c r="B154">
        <v>638</v>
      </c>
      <c r="C154" s="101">
        <f t="shared" si="13"/>
        <v>6.645833333333333</v>
      </c>
    </row>
    <row r="155" spans="1:3" x14ac:dyDescent="0.25">
      <c r="A155" t="s">
        <v>585</v>
      </c>
      <c r="B155">
        <v>627</v>
      </c>
      <c r="C155" s="101">
        <f t="shared" si="13"/>
        <v>6.53125</v>
      </c>
    </row>
    <row r="156" spans="1:3" x14ac:dyDescent="0.25">
      <c r="A156" t="s">
        <v>585</v>
      </c>
      <c r="B156">
        <v>621</v>
      </c>
      <c r="C156" s="101">
        <f t="shared" si="13"/>
        <v>6.46875</v>
      </c>
    </row>
    <row r="157" spans="1:3" x14ac:dyDescent="0.25">
      <c r="A157" t="s">
        <v>585</v>
      </c>
      <c r="B157">
        <v>614</v>
      </c>
      <c r="C157" s="101">
        <f t="shared" si="13"/>
        <v>6.395833333333333</v>
      </c>
    </row>
    <row r="158" spans="1:3" x14ac:dyDescent="0.25">
      <c r="A158" t="s">
        <v>585</v>
      </c>
      <c r="B158">
        <v>607</v>
      </c>
      <c r="C158" s="101">
        <f t="shared" si="13"/>
        <v>6.322916666666667</v>
      </c>
    </row>
    <row r="159" spans="1:3" x14ac:dyDescent="0.25">
      <c r="A159" t="s">
        <v>585</v>
      </c>
      <c r="B159">
        <v>599</v>
      </c>
      <c r="C159" s="101">
        <f t="shared" si="13"/>
        <v>6.239583333333333</v>
      </c>
    </row>
    <row r="160" spans="1:3" x14ac:dyDescent="0.25">
      <c r="A160" t="s">
        <v>585</v>
      </c>
      <c r="B160">
        <v>568</v>
      </c>
      <c r="C160" s="101">
        <f t="shared" si="0"/>
        <v>5.916666666666667</v>
      </c>
    </row>
    <row r="161" spans="1:4" x14ac:dyDescent="0.25">
      <c r="A161" t="s">
        <v>585</v>
      </c>
      <c r="B161">
        <v>555</v>
      </c>
      <c r="C161" s="101">
        <f t="shared" si="0"/>
        <v>5.78125</v>
      </c>
    </row>
    <row r="162" spans="1:4" x14ac:dyDescent="0.25">
      <c r="A162" t="s">
        <v>585</v>
      </c>
      <c r="B162">
        <v>532</v>
      </c>
      <c r="C162" s="101">
        <f t="shared" si="0"/>
        <v>5.541666666666667</v>
      </c>
    </row>
    <row r="163" spans="1:4" x14ac:dyDescent="0.25">
      <c r="A163" t="s">
        <v>585</v>
      </c>
      <c r="B163">
        <v>526</v>
      </c>
      <c r="C163" s="101">
        <f t="shared" si="0"/>
        <v>5.479166666666667</v>
      </c>
    </row>
    <row r="164" spans="1:4" x14ac:dyDescent="0.25">
      <c r="A164" t="s">
        <v>585</v>
      </c>
      <c r="B164">
        <v>515</v>
      </c>
      <c r="C164" s="101">
        <f t="shared" si="0"/>
        <v>5.364583333333333</v>
      </c>
    </row>
    <row r="165" spans="1:4" x14ac:dyDescent="0.25">
      <c r="A165" t="s">
        <v>585</v>
      </c>
      <c r="B165" s="55">
        <v>461</v>
      </c>
      <c r="C165" s="66">
        <f t="shared" si="0"/>
        <v>4.802083333333333</v>
      </c>
    </row>
    <row r="166" spans="1:4" x14ac:dyDescent="0.25">
      <c r="A166" t="s">
        <v>585</v>
      </c>
      <c r="B166" s="55">
        <v>355</v>
      </c>
      <c r="C166" s="66">
        <f t="shared" si="0"/>
        <v>3.6979166666666665</v>
      </c>
    </row>
    <row r="167" spans="1:4" x14ac:dyDescent="0.25">
      <c r="C167" s="101"/>
    </row>
    <row r="168" spans="1:4" x14ac:dyDescent="0.25">
      <c r="A168" s="128" t="s">
        <v>945</v>
      </c>
      <c r="B168" s="128">
        <v>577</v>
      </c>
      <c r="C168" s="129">
        <f t="shared" ref="C168" si="14">B168/96</f>
        <v>6.010416666666667</v>
      </c>
      <c r="D168" s="55" t="s">
        <v>946</v>
      </c>
    </row>
    <row r="169" spans="1:4" x14ac:dyDescent="0.25">
      <c r="A169" s="128" t="s">
        <v>945</v>
      </c>
      <c r="B169" s="128">
        <v>478</v>
      </c>
      <c r="C169" s="129">
        <f t="shared" ref="C169" si="15">B169/96</f>
        <v>4.979166666666667</v>
      </c>
    </row>
    <row r="170" spans="1:4" x14ac:dyDescent="0.25">
      <c r="C170" s="101"/>
    </row>
    <row r="171" spans="1:4" x14ac:dyDescent="0.25">
      <c r="C171" s="101"/>
    </row>
    <row r="172" spans="1:4" x14ac:dyDescent="0.25">
      <c r="A172" t="s">
        <v>586</v>
      </c>
      <c r="B172">
        <v>736</v>
      </c>
      <c r="C172" s="101">
        <f t="shared" si="0"/>
        <v>7.666666666666667</v>
      </c>
    </row>
    <row r="173" spans="1:4" x14ac:dyDescent="0.25">
      <c r="A173" t="s">
        <v>586</v>
      </c>
      <c r="B173">
        <v>654</v>
      </c>
      <c r="C173" s="101">
        <f t="shared" si="0"/>
        <v>6.8125</v>
      </c>
    </row>
    <row r="174" spans="1:4" x14ac:dyDescent="0.25">
      <c r="A174" t="s">
        <v>586</v>
      </c>
      <c r="B174">
        <v>593</v>
      </c>
      <c r="C174" s="101">
        <f t="shared" si="0"/>
        <v>6.177083333333333</v>
      </c>
    </row>
    <row r="175" spans="1:4" x14ac:dyDescent="0.25">
      <c r="A175" t="s">
        <v>586</v>
      </c>
      <c r="B175">
        <v>531</v>
      </c>
      <c r="C175" s="101">
        <f t="shared" si="0"/>
        <v>5.53125</v>
      </c>
    </row>
    <row r="176" spans="1:4" x14ac:dyDescent="0.25">
      <c r="A176" t="s">
        <v>586</v>
      </c>
      <c r="B176" s="55">
        <v>522</v>
      </c>
      <c r="C176" s="66">
        <f t="shared" si="0"/>
        <v>5.4375</v>
      </c>
    </row>
    <row r="177" spans="1:3" x14ac:dyDescent="0.25">
      <c r="C177" s="101"/>
    </row>
    <row r="178" spans="1:3" x14ac:dyDescent="0.25">
      <c r="A178" t="s">
        <v>859</v>
      </c>
      <c r="B178">
        <v>747</v>
      </c>
      <c r="C178" s="101">
        <f t="shared" si="0"/>
        <v>7.78125</v>
      </c>
    </row>
    <row r="179" spans="1:3" x14ac:dyDescent="0.25">
      <c r="A179" t="s">
        <v>859</v>
      </c>
      <c r="B179">
        <v>680</v>
      </c>
      <c r="C179" s="101">
        <f t="shared" si="0"/>
        <v>7.083333333333333</v>
      </c>
    </row>
    <row r="180" spans="1:3" x14ac:dyDescent="0.25">
      <c r="A180" t="s">
        <v>859</v>
      </c>
      <c r="B180">
        <v>616</v>
      </c>
      <c r="C180" s="101">
        <f t="shared" si="0"/>
        <v>6.416666666666667</v>
      </c>
    </row>
    <row r="181" spans="1:3" x14ac:dyDescent="0.25">
      <c r="A181" t="s">
        <v>859</v>
      </c>
      <c r="B181">
        <v>562</v>
      </c>
      <c r="C181" s="101">
        <f t="shared" si="0"/>
        <v>5.854166666666667</v>
      </c>
    </row>
    <row r="182" spans="1:3" x14ac:dyDescent="0.25">
      <c r="A182" t="s">
        <v>859</v>
      </c>
      <c r="B182">
        <v>559</v>
      </c>
      <c r="C182" s="101">
        <f t="shared" si="0"/>
        <v>5.822916666666667</v>
      </c>
    </row>
    <row r="183" spans="1:3" x14ac:dyDescent="0.25">
      <c r="A183" t="s">
        <v>859</v>
      </c>
      <c r="B183" s="55">
        <v>520</v>
      </c>
      <c r="C183" s="66">
        <f t="shared" si="0"/>
        <v>5.416666666666667</v>
      </c>
    </row>
    <row r="184" spans="1:3" x14ac:dyDescent="0.25">
      <c r="A184" t="s">
        <v>859</v>
      </c>
      <c r="B184" s="55">
        <v>514</v>
      </c>
      <c r="C184" s="66">
        <f t="shared" si="0"/>
        <v>5.354166666666667</v>
      </c>
    </row>
    <row r="185" spans="1:3" x14ac:dyDescent="0.25">
      <c r="C185" s="101"/>
    </row>
    <row r="186" spans="1:3" x14ac:dyDescent="0.25">
      <c r="A186" t="s">
        <v>13</v>
      </c>
      <c r="B186">
        <v>587</v>
      </c>
      <c r="C186" s="101">
        <f t="shared" si="0"/>
        <v>6.114583333333333</v>
      </c>
    </row>
    <row r="187" spans="1:3" x14ac:dyDescent="0.25">
      <c r="A187" t="s">
        <v>13</v>
      </c>
      <c r="B187">
        <v>511</v>
      </c>
      <c r="C187" s="101">
        <f t="shared" si="0"/>
        <v>5.322916666666667</v>
      </c>
    </row>
    <row r="188" spans="1:3" x14ac:dyDescent="0.25">
      <c r="A188" t="s">
        <v>13</v>
      </c>
      <c r="B188">
        <v>463</v>
      </c>
      <c r="C188" s="101">
        <f t="shared" si="0"/>
        <v>4.822916666666667</v>
      </c>
    </row>
    <row r="189" spans="1:3" x14ac:dyDescent="0.25">
      <c r="A189" t="s">
        <v>13</v>
      </c>
      <c r="B189">
        <v>417</v>
      </c>
      <c r="C189" s="101">
        <f t="shared" si="0"/>
        <v>4.34375</v>
      </c>
    </row>
    <row r="190" spans="1:3" x14ac:dyDescent="0.25">
      <c r="A190" t="s">
        <v>13</v>
      </c>
      <c r="B190">
        <v>412</v>
      </c>
      <c r="C190" s="101">
        <f t="shared" ref="C190:C193" si="16">B190/96</f>
        <v>4.291666666666667</v>
      </c>
    </row>
    <row r="191" spans="1:3" x14ac:dyDescent="0.25">
      <c r="A191" t="s">
        <v>13</v>
      </c>
      <c r="B191">
        <v>403</v>
      </c>
      <c r="C191" s="101">
        <f t="shared" si="16"/>
        <v>4.197916666666667</v>
      </c>
    </row>
    <row r="192" spans="1:3" x14ac:dyDescent="0.25">
      <c r="A192" t="s">
        <v>13</v>
      </c>
      <c r="B192">
        <v>401</v>
      </c>
      <c r="C192" s="101">
        <f t="shared" si="16"/>
        <v>4.177083333333333</v>
      </c>
    </row>
    <row r="193" spans="1:3" x14ac:dyDescent="0.25">
      <c r="A193" t="s">
        <v>13</v>
      </c>
      <c r="B193" s="55">
        <v>386</v>
      </c>
      <c r="C193" s="66">
        <f t="shared" si="16"/>
        <v>4.020833333333333</v>
      </c>
    </row>
    <row r="194" spans="1:3" x14ac:dyDescent="0.25">
      <c r="A194" t="s">
        <v>13</v>
      </c>
      <c r="B194" s="55">
        <v>347</v>
      </c>
      <c r="C194" s="66">
        <f t="shared" si="0"/>
        <v>3.6145833333333335</v>
      </c>
    </row>
    <row r="195" spans="1:3" x14ac:dyDescent="0.25">
      <c r="A195" t="s">
        <v>13</v>
      </c>
      <c r="B195" s="55">
        <v>326</v>
      </c>
      <c r="C195" s="66">
        <f t="shared" si="0"/>
        <v>3.3958333333333335</v>
      </c>
    </row>
    <row r="196" spans="1:3" x14ac:dyDescent="0.25">
      <c r="A196" t="s">
        <v>13</v>
      </c>
      <c r="B196" s="55">
        <v>317</v>
      </c>
      <c r="C196" s="66">
        <f t="shared" si="0"/>
        <v>3.3020833333333335</v>
      </c>
    </row>
    <row r="197" spans="1:3" x14ac:dyDescent="0.25">
      <c r="C197" s="101"/>
    </row>
    <row r="198" spans="1:3" x14ac:dyDescent="0.25">
      <c r="A198" t="s">
        <v>11</v>
      </c>
      <c r="B198">
        <v>728</v>
      </c>
      <c r="C198" s="101">
        <f t="shared" si="0"/>
        <v>7.583333333333333</v>
      </c>
    </row>
    <row r="199" spans="1:3" x14ac:dyDescent="0.25">
      <c r="A199" t="s">
        <v>11</v>
      </c>
      <c r="B199">
        <v>688</v>
      </c>
      <c r="C199" s="101">
        <f t="shared" si="0"/>
        <v>7.166666666666667</v>
      </c>
    </row>
    <row r="200" spans="1:3" x14ac:dyDescent="0.25">
      <c r="A200" t="s">
        <v>11</v>
      </c>
      <c r="B200">
        <v>665</v>
      </c>
      <c r="C200" s="101">
        <f t="shared" si="0"/>
        <v>6.927083333333333</v>
      </c>
    </row>
    <row r="201" spans="1:3" x14ac:dyDescent="0.25">
      <c r="A201" t="s">
        <v>11</v>
      </c>
      <c r="B201">
        <v>663</v>
      </c>
      <c r="C201" s="101">
        <f t="shared" si="0"/>
        <v>6.90625</v>
      </c>
    </row>
    <row r="202" spans="1:3" x14ac:dyDescent="0.25">
      <c r="A202" t="s">
        <v>11</v>
      </c>
      <c r="B202">
        <v>663</v>
      </c>
      <c r="C202" s="101">
        <f t="shared" si="0"/>
        <v>6.90625</v>
      </c>
    </row>
    <row r="203" spans="1:3" x14ac:dyDescent="0.25">
      <c r="A203" t="s">
        <v>11</v>
      </c>
      <c r="B203">
        <v>655</v>
      </c>
      <c r="C203" s="101">
        <f t="shared" si="0"/>
        <v>6.822916666666667</v>
      </c>
    </row>
    <row r="204" spans="1:3" x14ac:dyDescent="0.25">
      <c r="A204" t="s">
        <v>11</v>
      </c>
      <c r="B204">
        <v>647</v>
      </c>
      <c r="C204" s="101">
        <f t="shared" si="0"/>
        <v>6.739583333333333</v>
      </c>
    </row>
    <row r="205" spans="1:3" x14ac:dyDescent="0.25">
      <c r="A205" t="s">
        <v>11</v>
      </c>
      <c r="B205">
        <v>644</v>
      </c>
      <c r="C205" s="101">
        <f t="shared" si="0"/>
        <v>6.708333333333333</v>
      </c>
    </row>
    <row r="206" spans="1:3" x14ac:dyDescent="0.25">
      <c r="A206" t="s">
        <v>11</v>
      </c>
      <c r="B206">
        <v>617</v>
      </c>
      <c r="C206" s="101">
        <f t="shared" si="0"/>
        <v>6.427083333333333</v>
      </c>
    </row>
    <row r="207" spans="1:3" x14ac:dyDescent="0.25">
      <c r="A207" t="s">
        <v>11</v>
      </c>
      <c r="B207">
        <v>609</v>
      </c>
      <c r="C207" s="101">
        <f t="shared" si="0"/>
        <v>6.34375</v>
      </c>
    </row>
    <row r="208" spans="1:3" x14ac:dyDescent="0.25">
      <c r="A208" t="s">
        <v>11</v>
      </c>
      <c r="B208">
        <v>605</v>
      </c>
      <c r="C208" s="101">
        <f t="shared" si="0"/>
        <v>6.302083333333333</v>
      </c>
    </row>
    <row r="209" spans="1:3" x14ac:dyDescent="0.25">
      <c r="A209" t="s">
        <v>11</v>
      </c>
      <c r="B209">
        <v>590</v>
      </c>
      <c r="C209" s="101">
        <f t="shared" si="0"/>
        <v>6.145833333333333</v>
      </c>
    </row>
    <row r="210" spans="1:3" x14ac:dyDescent="0.25">
      <c r="A210" t="s">
        <v>11</v>
      </c>
      <c r="B210">
        <v>555</v>
      </c>
      <c r="C210" s="101">
        <f t="shared" si="0"/>
        <v>5.78125</v>
      </c>
    </row>
    <row r="211" spans="1:3" x14ac:dyDescent="0.25">
      <c r="A211" t="s">
        <v>11</v>
      </c>
      <c r="B211">
        <v>536</v>
      </c>
      <c r="C211" s="101">
        <f t="shared" ref="C211:C216" si="17">B211/96</f>
        <v>5.583333333333333</v>
      </c>
    </row>
    <row r="212" spans="1:3" x14ac:dyDescent="0.25">
      <c r="A212" t="s">
        <v>11</v>
      </c>
      <c r="B212">
        <v>531</v>
      </c>
      <c r="C212" s="101">
        <f t="shared" si="17"/>
        <v>5.53125</v>
      </c>
    </row>
    <row r="213" spans="1:3" x14ac:dyDescent="0.25">
      <c r="A213" t="s">
        <v>11</v>
      </c>
      <c r="B213">
        <v>530</v>
      </c>
      <c r="C213" s="101">
        <f t="shared" si="17"/>
        <v>5.520833333333333</v>
      </c>
    </row>
    <row r="214" spans="1:3" x14ac:dyDescent="0.25">
      <c r="A214" t="s">
        <v>11</v>
      </c>
      <c r="B214">
        <v>528</v>
      </c>
      <c r="C214" s="101">
        <f t="shared" si="17"/>
        <v>5.5</v>
      </c>
    </row>
    <row r="215" spans="1:3" x14ac:dyDescent="0.25">
      <c r="A215" t="s">
        <v>11</v>
      </c>
      <c r="B215">
        <v>517</v>
      </c>
      <c r="C215" s="101">
        <f t="shared" si="17"/>
        <v>5.385416666666667</v>
      </c>
    </row>
    <row r="216" spans="1:3" x14ac:dyDescent="0.25">
      <c r="A216" t="s">
        <v>11</v>
      </c>
      <c r="B216">
        <v>504</v>
      </c>
      <c r="C216" s="101">
        <f t="shared" si="17"/>
        <v>5.25</v>
      </c>
    </row>
    <row r="217" spans="1:3" x14ac:dyDescent="0.25">
      <c r="A217" t="s">
        <v>11</v>
      </c>
      <c r="B217">
        <v>504</v>
      </c>
      <c r="C217" s="101">
        <f t="shared" si="0"/>
        <v>5.25</v>
      </c>
    </row>
    <row r="218" spans="1:3" x14ac:dyDescent="0.25">
      <c r="A218" t="s">
        <v>11</v>
      </c>
      <c r="B218">
        <v>494</v>
      </c>
      <c r="C218" s="101">
        <f t="shared" si="0"/>
        <v>5.145833333333333</v>
      </c>
    </row>
    <row r="219" spans="1:3" x14ac:dyDescent="0.25">
      <c r="A219" t="s">
        <v>11</v>
      </c>
      <c r="B219">
        <v>493</v>
      </c>
      <c r="C219" s="101">
        <f t="shared" si="0"/>
        <v>5.135416666666667</v>
      </c>
    </row>
    <row r="220" spans="1:3" x14ac:dyDescent="0.25">
      <c r="A220" t="s">
        <v>11</v>
      </c>
      <c r="B220">
        <v>451</v>
      </c>
      <c r="C220" s="101">
        <f t="shared" si="0"/>
        <v>4.697916666666667</v>
      </c>
    </row>
    <row r="221" spans="1:3" x14ac:dyDescent="0.25">
      <c r="A221" t="s">
        <v>11</v>
      </c>
      <c r="B221">
        <v>434</v>
      </c>
      <c r="C221" s="101">
        <f t="shared" si="0"/>
        <v>4.520833333333333</v>
      </c>
    </row>
    <row r="222" spans="1:3" x14ac:dyDescent="0.25">
      <c r="A222" t="s">
        <v>11</v>
      </c>
      <c r="B222">
        <v>432</v>
      </c>
      <c r="C222" s="101">
        <f t="shared" si="0"/>
        <v>4.5</v>
      </c>
    </row>
    <row r="223" spans="1:3" x14ac:dyDescent="0.25">
      <c r="A223" t="s">
        <v>11</v>
      </c>
      <c r="B223">
        <v>430</v>
      </c>
      <c r="C223" s="101">
        <f t="shared" si="0"/>
        <v>4.479166666666667</v>
      </c>
    </row>
    <row r="224" spans="1:3" x14ac:dyDescent="0.25">
      <c r="A224" t="s">
        <v>11</v>
      </c>
      <c r="B224" s="55">
        <v>415</v>
      </c>
      <c r="C224" s="66">
        <f t="shared" si="0"/>
        <v>4.322916666666667</v>
      </c>
    </row>
    <row r="225" spans="1:3" x14ac:dyDescent="0.25">
      <c r="A225" t="s">
        <v>11</v>
      </c>
      <c r="B225" s="55">
        <v>375</v>
      </c>
      <c r="C225" s="66">
        <f t="shared" si="0"/>
        <v>3.90625</v>
      </c>
    </row>
    <row r="226" spans="1:3" x14ac:dyDescent="0.25">
      <c r="A226" t="s">
        <v>11</v>
      </c>
      <c r="B226" s="55">
        <v>367</v>
      </c>
      <c r="C226" s="66">
        <f t="shared" si="0"/>
        <v>3.8229166666666665</v>
      </c>
    </row>
    <row r="227" spans="1:3" x14ac:dyDescent="0.25">
      <c r="A227" t="s">
        <v>11</v>
      </c>
      <c r="B227" s="55">
        <v>360</v>
      </c>
      <c r="C227" s="66">
        <f t="shared" si="0"/>
        <v>3.75</v>
      </c>
    </row>
    <row r="228" spans="1:3" x14ac:dyDescent="0.25">
      <c r="C228" s="101"/>
    </row>
    <row r="229" spans="1:3" x14ac:dyDescent="0.25">
      <c r="A229" t="s">
        <v>261</v>
      </c>
      <c r="C229" s="101">
        <f t="shared" si="0"/>
        <v>0</v>
      </c>
    </row>
    <row r="230" spans="1:3" x14ac:dyDescent="0.25">
      <c r="C230" s="101"/>
    </row>
    <row r="231" spans="1:3" x14ac:dyDescent="0.25">
      <c r="A231" t="s">
        <v>10</v>
      </c>
      <c r="B231">
        <v>610</v>
      </c>
      <c r="C231" s="101">
        <f t="shared" si="0"/>
        <v>6.354166666666667</v>
      </c>
    </row>
    <row r="232" spans="1:3" x14ac:dyDescent="0.25">
      <c r="A232" t="s">
        <v>10</v>
      </c>
      <c r="B232">
        <v>576</v>
      </c>
      <c r="C232" s="101">
        <f t="shared" si="0"/>
        <v>6</v>
      </c>
    </row>
    <row r="233" spans="1:3" x14ac:dyDescent="0.25">
      <c r="A233" t="s">
        <v>10</v>
      </c>
      <c r="C233" s="101">
        <f t="shared" si="0"/>
        <v>0</v>
      </c>
    </row>
    <row r="234" spans="1:3" x14ac:dyDescent="0.25">
      <c r="C234" s="101"/>
    </row>
    <row r="235" spans="1:3" x14ac:dyDescent="0.25">
      <c r="A235" t="s">
        <v>588</v>
      </c>
      <c r="B235">
        <v>593</v>
      </c>
      <c r="C235" s="101">
        <f t="shared" ref="C235" si="18">B235/96</f>
        <v>6.177083333333333</v>
      </c>
    </row>
    <row r="236" spans="1:3" x14ac:dyDescent="0.25">
      <c r="A236" t="s">
        <v>588</v>
      </c>
      <c r="B236">
        <v>590</v>
      </c>
      <c r="C236" s="101">
        <f t="shared" si="0"/>
        <v>6.145833333333333</v>
      </c>
    </row>
    <row r="237" spans="1:3" x14ac:dyDescent="0.25">
      <c r="A237" t="s">
        <v>588</v>
      </c>
      <c r="B237">
        <v>552</v>
      </c>
      <c r="C237" s="101">
        <f t="shared" si="0"/>
        <v>5.75</v>
      </c>
    </row>
    <row r="238" spans="1:3" x14ac:dyDescent="0.25">
      <c r="A238" t="s">
        <v>588</v>
      </c>
      <c r="B238">
        <v>542</v>
      </c>
      <c r="C238" s="101">
        <f t="shared" si="0"/>
        <v>5.645833333333333</v>
      </c>
    </row>
    <row r="239" spans="1:3" x14ac:dyDescent="0.25">
      <c r="A239" t="s">
        <v>588</v>
      </c>
      <c r="B239" s="55">
        <v>439</v>
      </c>
      <c r="C239" s="66">
        <f t="shared" si="0"/>
        <v>4.572916666666667</v>
      </c>
    </row>
    <row r="240" spans="1:3" x14ac:dyDescent="0.25">
      <c r="C240" s="101"/>
    </row>
    <row r="241" spans="1:3" x14ac:dyDescent="0.25">
      <c r="A241" t="s">
        <v>7</v>
      </c>
      <c r="B241">
        <v>869</v>
      </c>
      <c r="C241" s="101">
        <f t="shared" si="0"/>
        <v>9.0520833333333339</v>
      </c>
    </row>
    <row r="242" spans="1:3" x14ac:dyDescent="0.25">
      <c r="A242" t="s">
        <v>7</v>
      </c>
      <c r="B242">
        <v>720</v>
      </c>
      <c r="C242" s="101">
        <f t="shared" si="0"/>
        <v>7.5</v>
      </c>
    </row>
    <row r="243" spans="1:3" x14ac:dyDescent="0.25">
      <c r="A243" t="s">
        <v>7</v>
      </c>
      <c r="B243" s="55">
        <v>667</v>
      </c>
      <c r="C243" s="66">
        <f t="shared" si="0"/>
        <v>6.947916666666667</v>
      </c>
    </row>
    <row r="244" spans="1:3" x14ac:dyDescent="0.25">
      <c r="C244" s="101"/>
    </row>
    <row r="245" spans="1:3" x14ac:dyDescent="0.25">
      <c r="A245" t="s">
        <v>5</v>
      </c>
      <c r="B245">
        <v>909</v>
      </c>
      <c r="C245" s="101">
        <f t="shared" si="0"/>
        <v>9.46875</v>
      </c>
    </row>
    <row r="246" spans="1:3" x14ac:dyDescent="0.25">
      <c r="A246" t="s">
        <v>5</v>
      </c>
      <c r="B246">
        <v>907</v>
      </c>
      <c r="C246" s="101">
        <f t="shared" si="0"/>
        <v>9.4479166666666661</v>
      </c>
    </row>
    <row r="247" spans="1:3" x14ac:dyDescent="0.25">
      <c r="A247" t="s">
        <v>5</v>
      </c>
      <c r="B247">
        <v>818</v>
      </c>
      <c r="C247" s="101">
        <f t="shared" si="0"/>
        <v>8.5208333333333339</v>
      </c>
    </row>
    <row r="248" spans="1:3" x14ac:dyDescent="0.25">
      <c r="A248" t="s">
        <v>5</v>
      </c>
      <c r="B248">
        <v>764</v>
      </c>
      <c r="C248" s="101">
        <f t="shared" si="0"/>
        <v>7.958333333333333</v>
      </c>
    </row>
    <row r="249" spans="1:3" x14ac:dyDescent="0.25">
      <c r="A249" t="s">
        <v>5</v>
      </c>
      <c r="B249">
        <v>763</v>
      </c>
      <c r="C249" s="101">
        <f t="shared" si="0"/>
        <v>7.947916666666667</v>
      </c>
    </row>
    <row r="250" spans="1:3" x14ac:dyDescent="0.25">
      <c r="A250" t="s">
        <v>5</v>
      </c>
      <c r="B250">
        <v>761</v>
      </c>
      <c r="C250" s="101">
        <f t="shared" si="0"/>
        <v>7.927083333333333</v>
      </c>
    </row>
    <row r="251" spans="1:3" x14ac:dyDescent="0.25">
      <c r="A251" t="s">
        <v>5</v>
      </c>
      <c r="B251">
        <v>747</v>
      </c>
      <c r="C251" s="101">
        <f t="shared" ref="C251:C252" si="19">B251/96</f>
        <v>7.78125</v>
      </c>
    </row>
    <row r="252" spans="1:3" x14ac:dyDescent="0.25">
      <c r="A252" t="s">
        <v>5</v>
      </c>
      <c r="B252">
        <v>746</v>
      </c>
      <c r="C252" s="101">
        <f t="shared" si="19"/>
        <v>7.770833333333333</v>
      </c>
    </row>
    <row r="253" spans="1:3" x14ac:dyDescent="0.25">
      <c r="A253" t="s">
        <v>5</v>
      </c>
      <c r="B253">
        <v>701</v>
      </c>
      <c r="C253" s="101">
        <f t="shared" si="0"/>
        <v>7.302083333333333</v>
      </c>
    </row>
    <row r="254" spans="1:3" x14ac:dyDescent="0.25">
      <c r="A254" t="s">
        <v>5</v>
      </c>
      <c r="B254">
        <v>692</v>
      </c>
      <c r="C254" s="101">
        <f t="shared" si="0"/>
        <v>7.208333333333333</v>
      </c>
    </row>
    <row r="255" spans="1:3" x14ac:dyDescent="0.25">
      <c r="A255" t="s">
        <v>5</v>
      </c>
      <c r="B255">
        <v>678</v>
      </c>
      <c r="C255" s="101">
        <f t="shared" si="0"/>
        <v>7.0625</v>
      </c>
    </row>
    <row r="256" spans="1:3" x14ac:dyDescent="0.25">
      <c r="A256" t="s">
        <v>5</v>
      </c>
      <c r="B256" s="55">
        <v>644</v>
      </c>
      <c r="C256" s="66">
        <f t="shared" si="0"/>
        <v>6.708333333333333</v>
      </c>
    </row>
    <row r="257" spans="1:5" x14ac:dyDescent="0.25">
      <c r="A257" t="s">
        <v>5</v>
      </c>
      <c r="B257" s="55">
        <v>489</v>
      </c>
      <c r="C257" s="66">
        <f t="shared" si="0"/>
        <v>5.09375</v>
      </c>
    </row>
    <row r="258" spans="1:5" x14ac:dyDescent="0.25">
      <c r="C258" s="101"/>
    </row>
    <row r="259" spans="1:5" x14ac:dyDescent="0.25">
      <c r="A259" t="s">
        <v>262</v>
      </c>
      <c r="C259" s="101">
        <f t="shared" si="0"/>
        <v>0</v>
      </c>
    </row>
    <row r="260" spans="1:5" x14ac:dyDescent="0.25">
      <c r="C260" s="101"/>
    </row>
    <row r="261" spans="1:5" x14ac:dyDescent="0.25">
      <c r="A261" t="s">
        <v>263</v>
      </c>
      <c r="B261">
        <v>685</v>
      </c>
      <c r="C261" s="101">
        <f t="shared" si="0"/>
        <v>7.135416666666667</v>
      </c>
    </row>
    <row r="262" spans="1:5" x14ac:dyDescent="0.25">
      <c r="A262" t="s">
        <v>263</v>
      </c>
      <c r="B262">
        <v>660</v>
      </c>
      <c r="C262" s="101">
        <f t="shared" ref="C262" si="20">B262/96</f>
        <v>6.875</v>
      </c>
    </row>
    <row r="263" spans="1:5" x14ac:dyDescent="0.25">
      <c r="C263" s="101"/>
    </row>
    <row r="264" spans="1:5" x14ac:dyDescent="0.25">
      <c r="A264" t="s">
        <v>912</v>
      </c>
      <c r="B264">
        <v>750</v>
      </c>
      <c r="C264" s="101">
        <f t="shared" si="0"/>
        <v>7.8125</v>
      </c>
      <c r="D264" t="s">
        <v>947</v>
      </c>
    </row>
    <row r="265" spans="1:5" x14ac:dyDescent="0.25">
      <c r="A265" t="s">
        <v>912</v>
      </c>
      <c r="C265" s="101">
        <f t="shared" si="0"/>
        <v>0</v>
      </c>
    </row>
    <row r="266" spans="1:5" x14ac:dyDescent="0.25">
      <c r="C266" s="101">
        <f t="shared" si="0"/>
        <v>0</v>
      </c>
    </row>
    <row r="267" spans="1:5" x14ac:dyDescent="0.25">
      <c r="A267" t="s">
        <v>589</v>
      </c>
      <c r="B267">
        <v>750</v>
      </c>
      <c r="C267" s="101">
        <f t="shared" si="0"/>
        <v>7.8125</v>
      </c>
      <c r="D267" t="s">
        <v>948</v>
      </c>
      <c r="E267" t="s">
        <v>944</v>
      </c>
    </row>
    <row r="268" spans="1:5" x14ac:dyDescent="0.25">
      <c r="A268" t="s">
        <v>589</v>
      </c>
      <c r="B268" s="55">
        <v>722</v>
      </c>
      <c r="C268" s="66">
        <f t="shared" si="0"/>
        <v>7.520833333333333</v>
      </c>
    </row>
  </sheetData>
  <phoneticPr fontId="4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5B33-9157-4267-8BD6-E59A3075FFC2}">
  <dimension ref="A1:D59"/>
  <sheetViews>
    <sheetView topLeftCell="A7" workbookViewId="0">
      <selection activeCell="B5" sqref="B5"/>
    </sheetView>
  </sheetViews>
  <sheetFormatPr defaultRowHeight="15" x14ac:dyDescent="0.25"/>
  <cols>
    <col min="2" max="2" width="9.140625" style="56"/>
  </cols>
  <sheetData>
    <row r="1" spans="1:3" x14ac:dyDescent="0.25">
      <c r="A1" s="47" t="s">
        <v>933</v>
      </c>
    </row>
    <row r="2" spans="1:3" x14ac:dyDescent="0.25">
      <c r="A2" t="s">
        <v>934</v>
      </c>
    </row>
    <row r="3" spans="1:3" x14ac:dyDescent="0.25">
      <c r="C3" t="s">
        <v>909</v>
      </c>
    </row>
    <row r="4" spans="1:3" x14ac:dyDescent="0.25">
      <c r="A4" t="s">
        <v>918</v>
      </c>
      <c r="B4" s="56">
        <v>333</v>
      </c>
      <c r="C4" s="65">
        <f>B4/48</f>
        <v>6.9375</v>
      </c>
    </row>
    <row r="5" spans="1:3" x14ac:dyDescent="0.25">
      <c r="C5" s="65"/>
    </row>
    <row r="6" spans="1:3" x14ac:dyDescent="0.25">
      <c r="A6" t="s">
        <v>919</v>
      </c>
      <c r="B6" s="55">
        <v>251</v>
      </c>
      <c r="C6" s="65">
        <f t="shared" ref="C6:C59" si="0">B6/48</f>
        <v>5.229166666666667</v>
      </c>
    </row>
    <row r="7" spans="1:3" x14ac:dyDescent="0.25">
      <c r="C7" s="65"/>
    </row>
    <row r="8" spans="1:3" x14ac:dyDescent="0.25">
      <c r="A8" t="s">
        <v>920</v>
      </c>
      <c r="B8" s="56">
        <v>427</v>
      </c>
      <c r="C8" s="65">
        <f t="shared" si="0"/>
        <v>8.8958333333333339</v>
      </c>
    </row>
    <row r="9" spans="1:3" x14ac:dyDescent="0.25">
      <c r="B9" s="56">
        <v>405</v>
      </c>
      <c r="C9" s="65">
        <f t="shared" si="0"/>
        <v>8.4375</v>
      </c>
    </row>
    <row r="10" spans="1:3" x14ac:dyDescent="0.25">
      <c r="B10" s="56">
        <v>364</v>
      </c>
      <c r="C10" s="65">
        <f t="shared" si="0"/>
        <v>7.583333333333333</v>
      </c>
    </row>
    <row r="11" spans="1:3" x14ac:dyDescent="0.25">
      <c r="B11" s="55">
        <v>362</v>
      </c>
      <c r="C11" s="65">
        <f t="shared" si="0"/>
        <v>7.541666666666667</v>
      </c>
    </row>
    <row r="12" spans="1:3" x14ac:dyDescent="0.25">
      <c r="B12" s="55">
        <v>285</v>
      </c>
      <c r="C12" s="65">
        <f t="shared" si="0"/>
        <v>5.9375</v>
      </c>
    </row>
    <row r="13" spans="1:3" x14ac:dyDescent="0.25">
      <c r="B13" s="55">
        <v>229</v>
      </c>
      <c r="C13" s="65">
        <f t="shared" si="0"/>
        <v>4.770833333333333</v>
      </c>
    </row>
    <row r="14" spans="1:3" x14ac:dyDescent="0.25">
      <c r="C14" s="65"/>
    </row>
    <row r="15" spans="1:3" x14ac:dyDescent="0.25">
      <c r="A15" t="s">
        <v>921</v>
      </c>
      <c r="B15" s="56">
        <v>403</v>
      </c>
      <c r="C15" s="65">
        <f t="shared" si="0"/>
        <v>8.3958333333333339</v>
      </c>
    </row>
    <row r="16" spans="1:3" x14ac:dyDescent="0.25">
      <c r="B16" s="56">
        <v>365</v>
      </c>
      <c r="C16" s="65">
        <f t="shared" si="0"/>
        <v>7.604166666666667</v>
      </c>
    </row>
    <row r="17" spans="1:4" x14ac:dyDescent="0.25">
      <c r="B17" s="55">
        <v>326</v>
      </c>
      <c r="C17" s="65">
        <f t="shared" si="0"/>
        <v>6.791666666666667</v>
      </c>
    </row>
    <row r="18" spans="1:4" x14ac:dyDescent="0.25">
      <c r="C18" s="65"/>
    </row>
    <row r="19" spans="1:4" x14ac:dyDescent="0.25">
      <c r="A19" t="s">
        <v>922</v>
      </c>
      <c r="B19" s="56">
        <v>367</v>
      </c>
      <c r="C19" s="65">
        <f>B19/46</f>
        <v>7.9782608695652177</v>
      </c>
      <c r="D19" t="s">
        <v>935</v>
      </c>
    </row>
    <row r="20" spans="1:4" x14ac:dyDescent="0.25">
      <c r="B20" s="56">
        <v>361</v>
      </c>
      <c r="C20" s="65">
        <f t="shared" ref="C20:C28" si="1">B20/46</f>
        <v>7.8478260869565215</v>
      </c>
      <c r="D20" t="s">
        <v>935</v>
      </c>
    </row>
    <row r="21" spans="1:4" x14ac:dyDescent="0.25">
      <c r="B21" s="55">
        <v>343</v>
      </c>
      <c r="C21" s="65">
        <f t="shared" si="1"/>
        <v>7.4565217391304346</v>
      </c>
      <c r="D21" t="s">
        <v>935</v>
      </c>
    </row>
    <row r="22" spans="1:4" x14ac:dyDescent="0.25">
      <c r="B22" s="55">
        <v>337</v>
      </c>
      <c r="C22" s="65">
        <f t="shared" si="1"/>
        <v>7.3260869565217392</v>
      </c>
      <c r="D22" t="s">
        <v>935</v>
      </c>
    </row>
    <row r="23" spans="1:4" x14ac:dyDescent="0.25">
      <c r="B23" s="55">
        <v>315</v>
      </c>
      <c r="C23" s="65">
        <f t="shared" si="1"/>
        <v>6.8478260869565215</v>
      </c>
      <c r="D23" t="s">
        <v>935</v>
      </c>
    </row>
    <row r="24" spans="1:4" x14ac:dyDescent="0.25">
      <c r="C24" s="65"/>
      <c r="D24" t="s">
        <v>935</v>
      </c>
    </row>
    <row r="25" spans="1:4" x14ac:dyDescent="0.25">
      <c r="A25" t="s">
        <v>923</v>
      </c>
      <c r="B25" s="56">
        <v>409</v>
      </c>
      <c r="C25" s="65">
        <f t="shared" si="1"/>
        <v>8.8913043478260878</v>
      </c>
      <c r="D25" t="s">
        <v>935</v>
      </c>
    </row>
    <row r="26" spans="1:4" x14ac:dyDescent="0.25">
      <c r="B26" s="56">
        <v>386</v>
      </c>
      <c r="C26" s="65">
        <f t="shared" si="1"/>
        <v>8.3913043478260878</v>
      </c>
      <c r="D26" t="s">
        <v>935</v>
      </c>
    </row>
    <row r="27" spans="1:4" x14ac:dyDescent="0.25">
      <c r="B27" s="56">
        <v>370</v>
      </c>
      <c r="C27" s="65">
        <f t="shared" si="1"/>
        <v>8.0434782608695645</v>
      </c>
      <c r="D27" t="s">
        <v>935</v>
      </c>
    </row>
    <row r="28" spans="1:4" x14ac:dyDescent="0.25">
      <c r="B28" s="55">
        <v>314</v>
      </c>
      <c r="C28" s="65">
        <f t="shared" si="1"/>
        <v>6.8260869565217392</v>
      </c>
      <c r="D28" t="s">
        <v>935</v>
      </c>
    </row>
    <row r="29" spans="1:4" x14ac:dyDescent="0.25">
      <c r="C29" s="65"/>
    </row>
    <row r="30" spans="1:4" x14ac:dyDescent="0.25">
      <c r="A30" t="s">
        <v>924</v>
      </c>
      <c r="B30" s="56">
        <v>385</v>
      </c>
      <c r="C30" s="65">
        <f t="shared" si="0"/>
        <v>8.0208333333333339</v>
      </c>
    </row>
    <row r="31" spans="1:4" x14ac:dyDescent="0.25">
      <c r="B31" s="56">
        <v>236</v>
      </c>
      <c r="C31" s="65">
        <f t="shared" si="0"/>
        <v>4.916666666666667</v>
      </c>
    </row>
    <row r="32" spans="1:4" x14ac:dyDescent="0.25">
      <c r="B32" s="55">
        <v>162</v>
      </c>
      <c r="C32" s="65">
        <f t="shared" si="0"/>
        <v>3.375</v>
      </c>
    </row>
    <row r="33" spans="1:3" x14ac:dyDescent="0.25">
      <c r="B33" s="55"/>
      <c r="C33" s="65"/>
    </row>
    <row r="34" spans="1:3" x14ac:dyDescent="0.25">
      <c r="A34" t="s">
        <v>936</v>
      </c>
      <c r="B34" s="56">
        <v>374</v>
      </c>
      <c r="C34" s="65">
        <f t="shared" si="0"/>
        <v>7.791666666666667</v>
      </c>
    </row>
    <row r="35" spans="1:3" x14ac:dyDescent="0.25">
      <c r="C35" s="65"/>
    </row>
    <row r="36" spans="1:3" x14ac:dyDescent="0.25">
      <c r="A36" t="s">
        <v>925</v>
      </c>
      <c r="B36" s="56">
        <v>341</v>
      </c>
      <c r="C36" s="65">
        <f t="shared" si="0"/>
        <v>7.104166666666667</v>
      </c>
    </row>
    <row r="37" spans="1:3" x14ac:dyDescent="0.25">
      <c r="B37" s="56">
        <v>287</v>
      </c>
      <c r="C37" s="65">
        <f t="shared" si="0"/>
        <v>5.979166666666667</v>
      </c>
    </row>
    <row r="38" spans="1:3" x14ac:dyDescent="0.25">
      <c r="B38" s="56">
        <v>257</v>
      </c>
      <c r="C38" s="65">
        <f t="shared" si="0"/>
        <v>5.354166666666667</v>
      </c>
    </row>
    <row r="39" spans="1:3" x14ac:dyDescent="0.25">
      <c r="C39" s="65"/>
    </row>
    <row r="40" spans="1:3" x14ac:dyDescent="0.25">
      <c r="A40" t="s">
        <v>926</v>
      </c>
      <c r="B40" s="56">
        <v>321</v>
      </c>
      <c r="C40" s="65">
        <f t="shared" si="0"/>
        <v>6.6875</v>
      </c>
    </row>
    <row r="41" spans="1:3" x14ac:dyDescent="0.25">
      <c r="B41" s="55">
        <v>248</v>
      </c>
      <c r="C41" s="65">
        <f t="shared" si="0"/>
        <v>5.166666666666667</v>
      </c>
    </row>
    <row r="42" spans="1:3" x14ac:dyDescent="0.25">
      <c r="B42" s="55">
        <v>232</v>
      </c>
      <c r="C42" s="65">
        <f t="shared" si="0"/>
        <v>4.833333333333333</v>
      </c>
    </row>
    <row r="43" spans="1:3" x14ac:dyDescent="0.25">
      <c r="B43" s="55">
        <v>222</v>
      </c>
      <c r="C43" s="65">
        <f t="shared" si="0"/>
        <v>4.625</v>
      </c>
    </row>
    <row r="44" spans="1:3" x14ac:dyDescent="0.25">
      <c r="C44" s="65"/>
    </row>
    <row r="45" spans="1:3" x14ac:dyDescent="0.25">
      <c r="A45" t="s">
        <v>927</v>
      </c>
      <c r="B45" s="56">
        <v>411</v>
      </c>
      <c r="C45" s="65">
        <f t="shared" si="0"/>
        <v>8.5625</v>
      </c>
    </row>
    <row r="46" spans="1:3" x14ac:dyDescent="0.25">
      <c r="B46" s="56">
        <v>364</v>
      </c>
      <c r="C46" s="65">
        <f t="shared" si="0"/>
        <v>7.583333333333333</v>
      </c>
    </row>
    <row r="47" spans="1:3" x14ac:dyDescent="0.25">
      <c r="B47" s="55">
        <v>242</v>
      </c>
      <c r="C47" s="65">
        <f t="shared" si="0"/>
        <v>5.041666666666667</v>
      </c>
    </row>
    <row r="48" spans="1:3" x14ac:dyDescent="0.25">
      <c r="C48" s="65"/>
    </row>
    <row r="49" spans="1:3" x14ac:dyDescent="0.25">
      <c r="A49" t="s">
        <v>928</v>
      </c>
      <c r="B49" s="56">
        <v>315</v>
      </c>
      <c r="C49" s="65">
        <f t="shared" si="0"/>
        <v>6.5625</v>
      </c>
    </row>
    <row r="50" spans="1:3" x14ac:dyDescent="0.25">
      <c r="B50" s="56">
        <v>308</v>
      </c>
      <c r="C50" s="65">
        <f t="shared" si="0"/>
        <v>6.416666666666667</v>
      </c>
    </row>
    <row r="51" spans="1:3" x14ac:dyDescent="0.25">
      <c r="B51" s="55">
        <v>279</v>
      </c>
      <c r="C51" s="65">
        <f t="shared" si="0"/>
        <v>5.8125</v>
      </c>
    </row>
    <row r="52" spans="1:3" x14ac:dyDescent="0.25">
      <c r="C52" s="65"/>
    </row>
    <row r="53" spans="1:3" x14ac:dyDescent="0.25">
      <c r="A53" t="s">
        <v>929</v>
      </c>
      <c r="B53" s="56">
        <v>477</v>
      </c>
      <c r="C53" s="65">
        <f t="shared" si="0"/>
        <v>9.9375</v>
      </c>
    </row>
    <row r="54" spans="1:3" x14ac:dyDescent="0.25">
      <c r="C54" s="65"/>
    </row>
    <row r="55" spans="1:3" x14ac:dyDescent="0.25">
      <c r="A55" t="s">
        <v>930</v>
      </c>
      <c r="B55" s="56">
        <v>466</v>
      </c>
      <c r="C55" s="65">
        <f t="shared" si="0"/>
        <v>9.7083333333333339</v>
      </c>
    </row>
    <row r="56" spans="1:3" x14ac:dyDescent="0.25">
      <c r="C56" s="65"/>
    </row>
    <row r="57" spans="1:3" x14ac:dyDescent="0.25">
      <c r="A57" t="s">
        <v>931</v>
      </c>
      <c r="B57" s="56">
        <v>213</v>
      </c>
      <c r="C57" s="65">
        <f t="shared" si="0"/>
        <v>4.4375</v>
      </c>
    </row>
    <row r="58" spans="1:3" x14ac:dyDescent="0.25">
      <c r="C58" s="65"/>
    </row>
    <row r="59" spans="1:3" x14ac:dyDescent="0.25">
      <c r="A59" t="s">
        <v>932</v>
      </c>
      <c r="B59" s="56">
        <v>180</v>
      </c>
      <c r="C59" s="65">
        <f t="shared" si="0"/>
        <v>3.75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D126-942F-4E80-9AA3-F909FF4E97BB}">
  <dimension ref="A1:F209"/>
  <sheetViews>
    <sheetView workbookViewId="0">
      <selection activeCell="B5" sqref="B5"/>
    </sheetView>
  </sheetViews>
  <sheetFormatPr defaultRowHeight="15" x14ac:dyDescent="0.25"/>
  <sheetData>
    <row r="1" spans="1:3" x14ac:dyDescent="0.25">
      <c r="A1" s="47" t="s">
        <v>915</v>
      </c>
    </row>
    <row r="2" spans="1:3" x14ac:dyDescent="0.25">
      <c r="B2" t="s">
        <v>907</v>
      </c>
      <c r="C2" t="s">
        <v>909</v>
      </c>
    </row>
    <row r="3" spans="1:3" x14ac:dyDescent="0.25">
      <c r="A3" t="s">
        <v>12</v>
      </c>
      <c r="B3">
        <v>777</v>
      </c>
      <c r="C3" s="101">
        <f>B3/96</f>
        <v>8.09375</v>
      </c>
    </row>
    <row r="4" spans="1:3" x14ac:dyDescent="0.25">
      <c r="A4" t="s">
        <v>12</v>
      </c>
      <c r="B4">
        <v>761</v>
      </c>
      <c r="C4" s="101">
        <f t="shared" ref="C4:C209" si="0">B4/96</f>
        <v>7.927083333333333</v>
      </c>
    </row>
    <row r="5" spans="1:3" x14ac:dyDescent="0.25">
      <c r="A5" t="s">
        <v>12</v>
      </c>
      <c r="B5">
        <v>746</v>
      </c>
      <c r="C5" s="101">
        <f t="shared" si="0"/>
        <v>7.770833333333333</v>
      </c>
    </row>
    <row r="6" spans="1:3" x14ac:dyDescent="0.25">
      <c r="A6" t="s">
        <v>12</v>
      </c>
      <c r="B6">
        <v>712</v>
      </c>
      <c r="C6" s="101">
        <v>7</v>
      </c>
    </row>
    <row r="7" spans="1:3" x14ac:dyDescent="0.25">
      <c r="A7" t="s">
        <v>12</v>
      </c>
      <c r="B7">
        <v>708</v>
      </c>
      <c r="C7" s="101">
        <v>7</v>
      </c>
    </row>
    <row r="8" spans="1:3" x14ac:dyDescent="0.25">
      <c r="A8" t="s">
        <v>12</v>
      </c>
      <c r="B8">
        <v>706</v>
      </c>
      <c r="C8" s="101">
        <v>7</v>
      </c>
    </row>
    <row r="9" spans="1:3" x14ac:dyDescent="0.25">
      <c r="A9" t="s">
        <v>12</v>
      </c>
      <c r="B9">
        <v>683</v>
      </c>
      <c r="C9" s="101">
        <v>7</v>
      </c>
    </row>
    <row r="10" spans="1:3" x14ac:dyDescent="0.25">
      <c r="A10" t="s">
        <v>12</v>
      </c>
      <c r="B10">
        <v>682</v>
      </c>
      <c r="C10" s="101">
        <f t="shared" ref="C10:C45" si="1">B10/96</f>
        <v>7.104166666666667</v>
      </c>
    </row>
    <row r="11" spans="1:3" x14ac:dyDescent="0.25">
      <c r="A11" t="s">
        <v>12</v>
      </c>
      <c r="B11">
        <v>654</v>
      </c>
      <c r="C11" s="101">
        <f t="shared" si="1"/>
        <v>6.8125</v>
      </c>
    </row>
    <row r="12" spans="1:3" x14ac:dyDescent="0.25">
      <c r="A12" t="s">
        <v>12</v>
      </c>
      <c r="B12">
        <v>647</v>
      </c>
      <c r="C12" s="101">
        <f t="shared" si="1"/>
        <v>6.739583333333333</v>
      </c>
    </row>
    <row r="13" spans="1:3" x14ac:dyDescent="0.25">
      <c r="A13" t="s">
        <v>12</v>
      </c>
      <c r="B13">
        <v>644</v>
      </c>
      <c r="C13" s="101">
        <f t="shared" si="1"/>
        <v>6.708333333333333</v>
      </c>
    </row>
    <row r="14" spans="1:3" x14ac:dyDescent="0.25">
      <c r="A14" t="s">
        <v>12</v>
      </c>
      <c r="B14">
        <v>642</v>
      </c>
      <c r="C14" s="101">
        <f t="shared" si="1"/>
        <v>6.6875</v>
      </c>
    </row>
    <row r="15" spans="1:3" x14ac:dyDescent="0.25">
      <c r="A15" t="s">
        <v>12</v>
      </c>
      <c r="B15" s="55">
        <v>387</v>
      </c>
      <c r="C15" s="66">
        <f t="shared" si="1"/>
        <v>4.03125</v>
      </c>
    </row>
    <row r="16" spans="1:3" x14ac:dyDescent="0.25">
      <c r="A16" t="s">
        <v>12</v>
      </c>
      <c r="B16" s="55">
        <v>522</v>
      </c>
      <c r="C16" s="66">
        <f t="shared" si="1"/>
        <v>5.4375</v>
      </c>
    </row>
    <row r="18" spans="1:3" x14ac:dyDescent="0.25">
      <c r="A18" t="s">
        <v>8</v>
      </c>
      <c r="B18">
        <v>899</v>
      </c>
      <c r="C18" s="101">
        <f t="shared" si="1"/>
        <v>9.3645833333333339</v>
      </c>
    </row>
    <row r="19" spans="1:3" x14ac:dyDescent="0.25">
      <c r="A19" t="s">
        <v>8</v>
      </c>
      <c r="B19">
        <v>880</v>
      </c>
      <c r="C19" s="101">
        <f t="shared" si="1"/>
        <v>9.1666666666666661</v>
      </c>
    </row>
    <row r="20" spans="1:3" x14ac:dyDescent="0.25">
      <c r="A20" t="s">
        <v>8</v>
      </c>
      <c r="B20">
        <v>872</v>
      </c>
      <c r="C20" s="101">
        <f t="shared" si="1"/>
        <v>9.0833333333333339</v>
      </c>
    </row>
    <row r="21" spans="1:3" x14ac:dyDescent="0.25">
      <c r="A21" t="s">
        <v>8</v>
      </c>
      <c r="B21">
        <v>825</v>
      </c>
      <c r="C21" s="101">
        <f t="shared" si="1"/>
        <v>8.59375</v>
      </c>
    </row>
    <row r="22" spans="1:3" x14ac:dyDescent="0.25">
      <c r="A22" t="s">
        <v>8</v>
      </c>
      <c r="B22">
        <v>819</v>
      </c>
      <c r="C22" s="101">
        <f t="shared" si="1"/>
        <v>8.53125</v>
      </c>
    </row>
    <row r="23" spans="1:3" x14ac:dyDescent="0.25">
      <c r="A23" t="s">
        <v>8</v>
      </c>
      <c r="B23">
        <v>782</v>
      </c>
      <c r="C23" s="101">
        <f t="shared" si="1"/>
        <v>8.1458333333333339</v>
      </c>
    </row>
    <row r="24" spans="1:3" x14ac:dyDescent="0.25">
      <c r="A24" t="s">
        <v>8</v>
      </c>
      <c r="B24">
        <v>771</v>
      </c>
      <c r="C24" s="101">
        <f t="shared" si="1"/>
        <v>8.03125</v>
      </c>
    </row>
    <row r="25" spans="1:3" x14ac:dyDescent="0.25">
      <c r="A25" t="s">
        <v>8</v>
      </c>
      <c r="B25">
        <v>770</v>
      </c>
      <c r="C25" s="101">
        <f t="shared" si="1"/>
        <v>8.0208333333333339</v>
      </c>
    </row>
    <row r="26" spans="1:3" x14ac:dyDescent="0.25">
      <c r="A26" t="s">
        <v>8</v>
      </c>
      <c r="B26">
        <v>754</v>
      </c>
      <c r="C26" s="101">
        <f t="shared" si="1"/>
        <v>7.854166666666667</v>
      </c>
    </row>
    <row r="27" spans="1:3" x14ac:dyDescent="0.25">
      <c r="A27" t="s">
        <v>8</v>
      </c>
      <c r="B27">
        <v>732</v>
      </c>
      <c r="C27" s="101">
        <f t="shared" si="1"/>
        <v>7.625</v>
      </c>
    </row>
    <row r="28" spans="1:3" x14ac:dyDescent="0.25">
      <c r="A28" t="s">
        <v>8</v>
      </c>
      <c r="B28">
        <v>730</v>
      </c>
      <c r="C28" s="101">
        <f t="shared" si="1"/>
        <v>7.604166666666667</v>
      </c>
    </row>
    <row r="29" spans="1:3" x14ac:dyDescent="0.25">
      <c r="A29" t="s">
        <v>8</v>
      </c>
      <c r="B29">
        <v>723</v>
      </c>
      <c r="C29" s="101">
        <f t="shared" si="1"/>
        <v>7.53125</v>
      </c>
    </row>
    <row r="30" spans="1:3" x14ac:dyDescent="0.25">
      <c r="A30" t="s">
        <v>8</v>
      </c>
      <c r="B30">
        <v>699</v>
      </c>
      <c r="C30" s="101">
        <f t="shared" si="1"/>
        <v>7.28125</v>
      </c>
    </row>
    <row r="31" spans="1:3" x14ac:dyDescent="0.25">
      <c r="A31" t="s">
        <v>8</v>
      </c>
      <c r="B31" s="55">
        <v>654</v>
      </c>
      <c r="C31" s="66">
        <f t="shared" si="1"/>
        <v>6.8125</v>
      </c>
    </row>
    <row r="32" spans="1:3" x14ac:dyDescent="0.25">
      <c r="A32" t="s">
        <v>8</v>
      </c>
      <c r="B32" s="55">
        <v>652</v>
      </c>
      <c r="C32" s="66">
        <f t="shared" si="1"/>
        <v>6.791666666666667</v>
      </c>
    </row>
    <row r="33" spans="1:3" x14ac:dyDescent="0.25">
      <c r="C33" s="56"/>
    </row>
    <row r="34" spans="1:3" x14ac:dyDescent="0.25">
      <c r="A34" t="s">
        <v>14</v>
      </c>
      <c r="B34">
        <v>725</v>
      </c>
      <c r="C34" s="101">
        <f t="shared" si="1"/>
        <v>7.552083333333333</v>
      </c>
    </row>
    <row r="35" spans="1:3" x14ac:dyDescent="0.25">
      <c r="A35" t="s">
        <v>14</v>
      </c>
      <c r="B35">
        <v>576</v>
      </c>
      <c r="C35" s="101">
        <f t="shared" si="1"/>
        <v>6</v>
      </c>
    </row>
    <row r="36" spans="1:3" x14ac:dyDescent="0.25">
      <c r="A36" t="s">
        <v>14</v>
      </c>
      <c r="B36" s="55">
        <v>490</v>
      </c>
      <c r="C36" s="66">
        <f t="shared" si="1"/>
        <v>5.104166666666667</v>
      </c>
    </row>
    <row r="37" spans="1:3" x14ac:dyDescent="0.25">
      <c r="C37" s="101"/>
    </row>
    <row r="38" spans="1:3" x14ac:dyDescent="0.25">
      <c r="C38" s="101"/>
    </row>
    <row r="39" spans="1:3" x14ac:dyDescent="0.25">
      <c r="A39" t="s">
        <v>9</v>
      </c>
      <c r="B39">
        <v>870</v>
      </c>
      <c r="C39" s="101">
        <f t="shared" si="1"/>
        <v>9.0625</v>
      </c>
    </row>
    <row r="40" spans="1:3" x14ac:dyDescent="0.25">
      <c r="A40" t="s">
        <v>9</v>
      </c>
      <c r="B40">
        <v>852</v>
      </c>
      <c r="C40" s="101">
        <f t="shared" si="1"/>
        <v>8.875</v>
      </c>
    </row>
    <row r="41" spans="1:3" x14ac:dyDescent="0.25">
      <c r="A41" t="s">
        <v>9</v>
      </c>
      <c r="B41">
        <v>811</v>
      </c>
      <c r="C41" s="101">
        <f t="shared" si="1"/>
        <v>8.4479166666666661</v>
      </c>
    </row>
    <row r="42" spans="1:3" x14ac:dyDescent="0.25">
      <c r="A42" t="s">
        <v>9</v>
      </c>
      <c r="B42">
        <v>810</v>
      </c>
      <c r="C42" s="101">
        <f t="shared" si="1"/>
        <v>8.4375</v>
      </c>
    </row>
    <row r="43" spans="1:3" x14ac:dyDescent="0.25">
      <c r="A43" t="s">
        <v>9</v>
      </c>
      <c r="B43">
        <v>782</v>
      </c>
      <c r="C43" s="101">
        <f t="shared" si="1"/>
        <v>8.1458333333333339</v>
      </c>
    </row>
    <row r="44" spans="1:3" x14ac:dyDescent="0.25">
      <c r="A44" t="s">
        <v>9</v>
      </c>
      <c r="B44">
        <v>770</v>
      </c>
      <c r="C44" s="101">
        <f t="shared" si="1"/>
        <v>8.0208333333333339</v>
      </c>
    </row>
    <row r="45" spans="1:3" x14ac:dyDescent="0.25">
      <c r="A45" t="s">
        <v>9</v>
      </c>
      <c r="B45">
        <v>763</v>
      </c>
      <c r="C45" s="101">
        <f t="shared" si="1"/>
        <v>7.947916666666667</v>
      </c>
    </row>
    <row r="46" spans="1:3" x14ac:dyDescent="0.25">
      <c r="A46" t="s">
        <v>9</v>
      </c>
      <c r="B46">
        <v>740</v>
      </c>
      <c r="C46" s="101">
        <f t="shared" ref="C46:C84" si="2">B46/96</f>
        <v>7.708333333333333</v>
      </c>
    </row>
    <row r="47" spans="1:3" x14ac:dyDescent="0.25">
      <c r="A47" t="s">
        <v>9</v>
      </c>
      <c r="B47">
        <v>729</v>
      </c>
      <c r="C47" s="101">
        <f t="shared" si="2"/>
        <v>7.59375</v>
      </c>
    </row>
    <row r="48" spans="1:3" x14ac:dyDescent="0.25">
      <c r="A48" t="s">
        <v>9</v>
      </c>
      <c r="B48">
        <v>718</v>
      </c>
      <c r="C48" s="101">
        <f t="shared" si="2"/>
        <v>7.479166666666667</v>
      </c>
    </row>
    <row r="49" spans="1:6" x14ac:dyDescent="0.25">
      <c r="C49" s="56"/>
      <c r="E49" s="47" t="s">
        <v>910</v>
      </c>
    </row>
    <row r="50" spans="1:6" x14ac:dyDescent="0.25">
      <c r="A50" t="s">
        <v>587</v>
      </c>
      <c r="B50">
        <v>794</v>
      </c>
      <c r="C50" s="101">
        <f t="shared" si="2"/>
        <v>8.2708333333333339</v>
      </c>
      <c r="E50">
        <v>852</v>
      </c>
      <c r="F50" s="106">
        <f t="shared" ref="F50:F53" si="3">E50/96</f>
        <v>8.875</v>
      </c>
    </row>
    <row r="51" spans="1:6" x14ac:dyDescent="0.25">
      <c r="A51" t="s">
        <v>587</v>
      </c>
      <c r="B51">
        <v>777</v>
      </c>
      <c r="C51" s="101">
        <f t="shared" si="2"/>
        <v>8.09375</v>
      </c>
      <c r="E51">
        <v>810</v>
      </c>
      <c r="F51" s="101">
        <f t="shared" si="3"/>
        <v>8.4375</v>
      </c>
    </row>
    <row r="52" spans="1:6" x14ac:dyDescent="0.25">
      <c r="A52" t="s">
        <v>587</v>
      </c>
      <c r="B52">
        <v>736</v>
      </c>
      <c r="C52" s="101">
        <f t="shared" si="2"/>
        <v>7.666666666666667</v>
      </c>
      <c r="E52">
        <v>782</v>
      </c>
      <c r="F52" s="101">
        <f t="shared" si="3"/>
        <v>8.1458333333333339</v>
      </c>
    </row>
    <row r="53" spans="1:6" x14ac:dyDescent="0.25">
      <c r="A53" t="s">
        <v>587</v>
      </c>
      <c r="B53">
        <v>657</v>
      </c>
      <c r="C53" s="101">
        <f t="shared" si="2"/>
        <v>6.84375</v>
      </c>
      <c r="E53">
        <v>770</v>
      </c>
      <c r="F53" s="101">
        <f t="shared" si="3"/>
        <v>8.0208333333333339</v>
      </c>
    </row>
    <row r="54" spans="1:6" x14ac:dyDescent="0.25">
      <c r="A54" t="s">
        <v>587</v>
      </c>
      <c r="B54">
        <v>643</v>
      </c>
      <c r="C54" s="101">
        <f t="shared" si="2"/>
        <v>6.697916666666667</v>
      </c>
      <c r="F54" s="101"/>
    </row>
    <row r="55" spans="1:6" x14ac:dyDescent="0.25">
      <c r="C55" s="56"/>
    </row>
    <row r="56" spans="1:6" x14ac:dyDescent="0.25">
      <c r="A56" t="s">
        <v>256</v>
      </c>
      <c r="B56">
        <v>893</v>
      </c>
      <c r="C56" s="101">
        <f t="shared" si="2"/>
        <v>9.3020833333333339</v>
      </c>
    </row>
    <row r="57" spans="1:6" x14ac:dyDescent="0.25">
      <c r="A57" t="s">
        <v>256</v>
      </c>
      <c r="B57">
        <v>888</v>
      </c>
      <c r="C57" s="101">
        <f t="shared" si="2"/>
        <v>9.25</v>
      </c>
    </row>
    <row r="58" spans="1:6" x14ac:dyDescent="0.25">
      <c r="A58" t="s">
        <v>256</v>
      </c>
      <c r="B58">
        <v>805</v>
      </c>
      <c r="C58" s="101">
        <f t="shared" si="2"/>
        <v>8.3854166666666661</v>
      </c>
    </row>
    <row r="59" spans="1:6" x14ac:dyDescent="0.25">
      <c r="A59" t="s">
        <v>256</v>
      </c>
      <c r="B59">
        <v>785</v>
      </c>
      <c r="C59" s="101">
        <f t="shared" si="2"/>
        <v>8.1770833333333339</v>
      </c>
    </row>
    <row r="60" spans="1:6" x14ac:dyDescent="0.25">
      <c r="A60" t="s">
        <v>256</v>
      </c>
      <c r="B60">
        <v>669</v>
      </c>
      <c r="C60" s="101">
        <f t="shared" si="2"/>
        <v>6.96875</v>
      </c>
    </row>
    <row r="61" spans="1:6" x14ac:dyDescent="0.25">
      <c r="A61" t="s">
        <v>256</v>
      </c>
      <c r="B61">
        <v>651</v>
      </c>
      <c r="C61" s="101">
        <f t="shared" si="2"/>
        <v>6.78125</v>
      </c>
    </row>
    <row r="62" spans="1:6" x14ac:dyDescent="0.25">
      <c r="A62" t="s">
        <v>256</v>
      </c>
      <c r="B62" s="55">
        <v>634</v>
      </c>
      <c r="C62" s="66">
        <f t="shared" si="2"/>
        <v>6.604166666666667</v>
      </c>
    </row>
    <row r="63" spans="1:6" x14ac:dyDescent="0.25">
      <c r="A63" t="s">
        <v>256</v>
      </c>
      <c r="B63" s="55">
        <v>366</v>
      </c>
      <c r="C63" s="66">
        <f t="shared" si="2"/>
        <v>3.8125</v>
      </c>
    </row>
    <row r="64" spans="1:6" x14ac:dyDescent="0.25">
      <c r="C64" s="56"/>
    </row>
    <row r="65" spans="1:3" x14ac:dyDescent="0.25">
      <c r="A65" t="s">
        <v>3</v>
      </c>
      <c r="B65">
        <v>982</v>
      </c>
      <c r="C65" s="101">
        <f t="shared" si="2"/>
        <v>10.229166666666666</v>
      </c>
    </row>
    <row r="66" spans="1:3" x14ac:dyDescent="0.25">
      <c r="A66" t="s">
        <v>3</v>
      </c>
      <c r="B66">
        <v>970</v>
      </c>
      <c r="C66" s="101">
        <f t="shared" si="2"/>
        <v>10.104166666666666</v>
      </c>
    </row>
    <row r="67" spans="1:3" x14ac:dyDescent="0.25">
      <c r="A67" t="s">
        <v>3</v>
      </c>
      <c r="B67">
        <v>966</v>
      </c>
      <c r="C67" s="101">
        <f t="shared" si="2"/>
        <v>10.0625</v>
      </c>
    </row>
    <row r="68" spans="1:3" x14ac:dyDescent="0.25">
      <c r="A68" t="s">
        <v>3</v>
      </c>
      <c r="B68">
        <v>948</v>
      </c>
      <c r="C68" s="101">
        <f t="shared" si="2"/>
        <v>9.875</v>
      </c>
    </row>
    <row r="69" spans="1:3" x14ac:dyDescent="0.25">
      <c r="A69" t="s">
        <v>3</v>
      </c>
      <c r="B69">
        <v>946</v>
      </c>
      <c r="C69" s="101">
        <f t="shared" si="2"/>
        <v>9.8541666666666661</v>
      </c>
    </row>
    <row r="70" spans="1:3" x14ac:dyDescent="0.25">
      <c r="A70" t="s">
        <v>3</v>
      </c>
      <c r="B70">
        <v>939</v>
      </c>
      <c r="C70" s="101">
        <f t="shared" si="2"/>
        <v>9.78125</v>
      </c>
    </row>
    <row r="71" spans="1:3" x14ac:dyDescent="0.25">
      <c r="A71" t="s">
        <v>3</v>
      </c>
      <c r="B71">
        <v>937</v>
      </c>
      <c r="C71" s="101">
        <f t="shared" si="2"/>
        <v>9.7604166666666661</v>
      </c>
    </row>
    <row r="72" spans="1:3" x14ac:dyDescent="0.25">
      <c r="A72" t="s">
        <v>3</v>
      </c>
      <c r="B72">
        <v>929</v>
      </c>
      <c r="C72" s="101">
        <f t="shared" si="2"/>
        <v>9.6770833333333339</v>
      </c>
    </row>
    <row r="73" spans="1:3" x14ac:dyDescent="0.25">
      <c r="A73" t="s">
        <v>3</v>
      </c>
      <c r="B73">
        <v>923</v>
      </c>
      <c r="C73" s="101">
        <f t="shared" si="2"/>
        <v>9.6145833333333339</v>
      </c>
    </row>
    <row r="74" spans="1:3" x14ac:dyDescent="0.25">
      <c r="A74" t="s">
        <v>3</v>
      </c>
      <c r="B74">
        <v>918</v>
      </c>
      <c r="C74" s="101">
        <f t="shared" si="2"/>
        <v>9.5625</v>
      </c>
    </row>
    <row r="75" spans="1:3" x14ac:dyDescent="0.25">
      <c r="A75" t="s">
        <v>3</v>
      </c>
      <c r="B75">
        <v>883</v>
      </c>
      <c r="C75" s="101">
        <f t="shared" si="2"/>
        <v>9.1979166666666661</v>
      </c>
    </row>
    <row r="76" spans="1:3" x14ac:dyDescent="0.25">
      <c r="A76" t="s">
        <v>3</v>
      </c>
      <c r="B76">
        <v>876</v>
      </c>
      <c r="C76" s="101">
        <f t="shared" si="2"/>
        <v>9.125</v>
      </c>
    </row>
    <row r="77" spans="1:3" x14ac:dyDescent="0.25">
      <c r="A77" t="s">
        <v>3</v>
      </c>
      <c r="B77">
        <v>868</v>
      </c>
      <c r="C77" s="101">
        <f t="shared" si="2"/>
        <v>9.0416666666666661</v>
      </c>
    </row>
    <row r="78" spans="1:3" x14ac:dyDescent="0.25">
      <c r="A78" t="s">
        <v>3</v>
      </c>
      <c r="B78">
        <v>862</v>
      </c>
      <c r="C78" s="101">
        <f t="shared" si="2"/>
        <v>8.9791666666666661</v>
      </c>
    </row>
    <row r="79" spans="1:3" x14ac:dyDescent="0.25">
      <c r="A79" t="s">
        <v>3</v>
      </c>
      <c r="B79">
        <v>851</v>
      </c>
      <c r="C79" s="101">
        <f t="shared" si="2"/>
        <v>8.8645833333333339</v>
      </c>
    </row>
    <row r="80" spans="1:3" x14ac:dyDescent="0.25">
      <c r="A80" t="s">
        <v>3</v>
      </c>
      <c r="B80">
        <v>834</v>
      </c>
      <c r="C80" s="101">
        <f t="shared" si="2"/>
        <v>8.6875</v>
      </c>
    </row>
    <row r="81" spans="1:6" x14ac:dyDescent="0.25">
      <c r="A81" t="s">
        <v>3</v>
      </c>
      <c r="B81">
        <v>827</v>
      </c>
      <c r="C81" s="101">
        <f t="shared" si="2"/>
        <v>8.6145833333333339</v>
      </c>
    </row>
    <row r="82" spans="1:6" x14ac:dyDescent="0.25">
      <c r="A82" t="s">
        <v>3</v>
      </c>
      <c r="B82" s="55">
        <v>768</v>
      </c>
      <c r="C82" s="66">
        <f t="shared" si="2"/>
        <v>8</v>
      </c>
    </row>
    <row r="83" spans="1:6" x14ac:dyDescent="0.25">
      <c r="A83" t="s">
        <v>3</v>
      </c>
      <c r="B83" s="55">
        <v>766</v>
      </c>
      <c r="C83" s="66">
        <f t="shared" si="2"/>
        <v>7.979166666666667</v>
      </c>
    </row>
    <row r="84" spans="1:6" x14ac:dyDescent="0.25">
      <c r="A84" t="s">
        <v>3</v>
      </c>
      <c r="B84" s="55">
        <v>749</v>
      </c>
      <c r="C84" s="66">
        <f t="shared" si="2"/>
        <v>7.802083333333333</v>
      </c>
    </row>
    <row r="85" spans="1:6" x14ac:dyDescent="0.25">
      <c r="C85" s="56"/>
      <c r="E85" t="s">
        <v>911</v>
      </c>
    </row>
    <row r="86" spans="1:6" x14ac:dyDescent="0.25">
      <c r="A86" t="s">
        <v>257</v>
      </c>
      <c r="C86" s="56"/>
      <c r="E86">
        <v>785</v>
      </c>
      <c r="F86" s="106">
        <f t="shared" ref="F86:F88" si="4">E86/96</f>
        <v>8.1770833333333339</v>
      </c>
    </row>
    <row r="87" spans="1:6" x14ac:dyDescent="0.25">
      <c r="C87" s="56"/>
      <c r="E87">
        <v>651</v>
      </c>
      <c r="F87" s="101">
        <f t="shared" si="4"/>
        <v>6.78125</v>
      </c>
    </row>
    <row r="88" spans="1:6" x14ac:dyDescent="0.25">
      <c r="C88" s="56"/>
      <c r="E88">
        <v>634</v>
      </c>
      <c r="F88" s="101">
        <f t="shared" si="4"/>
        <v>6.604166666666667</v>
      </c>
    </row>
    <row r="89" spans="1:6" x14ac:dyDescent="0.25">
      <c r="C89" s="56"/>
    </row>
    <row r="90" spans="1:6" x14ac:dyDescent="0.25">
      <c r="C90" s="56"/>
      <c r="E90" t="s">
        <v>911</v>
      </c>
    </row>
    <row r="91" spans="1:6" x14ac:dyDescent="0.25">
      <c r="A91" t="s">
        <v>258</v>
      </c>
      <c r="B91">
        <v>889</v>
      </c>
      <c r="C91" s="101">
        <f t="shared" ref="C91:C111" si="5">B91/96</f>
        <v>9.2604166666666661</v>
      </c>
      <c r="E91">
        <v>966</v>
      </c>
      <c r="F91" s="106">
        <f t="shared" ref="F91:F94" si="6">E91/96</f>
        <v>10.0625</v>
      </c>
    </row>
    <row r="92" spans="1:6" x14ac:dyDescent="0.25">
      <c r="A92" t="s">
        <v>258</v>
      </c>
      <c r="B92">
        <v>880</v>
      </c>
      <c r="C92" s="101">
        <f t="shared" si="5"/>
        <v>9.1666666666666661</v>
      </c>
      <c r="E92">
        <v>948</v>
      </c>
      <c r="F92" s="101">
        <f t="shared" si="6"/>
        <v>9.875</v>
      </c>
    </row>
    <row r="93" spans="1:6" x14ac:dyDescent="0.25">
      <c r="A93" t="s">
        <v>258</v>
      </c>
      <c r="B93">
        <v>867</v>
      </c>
      <c r="C93" s="101">
        <f t="shared" si="5"/>
        <v>9.03125</v>
      </c>
      <c r="E93">
        <v>883</v>
      </c>
      <c r="F93" s="101">
        <f t="shared" si="6"/>
        <v>9.1979166666666661</v>
      </c>
    </row>
    <row r="94" spans="1:6" x14ac:dyDescent="0.25">
      <c r="A94" t="s">
        <v>258</v>
      </c>
      <c r="B94" s="55">
        <v>800</v>
      </c>
      <c r="C94" s="66">
        <f t="shared" si="5"/>
        <v>8.3333333333333339</v>
      </c>
      <c r="E94">
        <v>834</v>
      </c>
      <c r="F94" s="101">
        <f t="shared" si="6"/>
        <v>8.6875</v>
      </c>
    </row>
    <row r="95" spans="1:6" x14ac:dyDescent="0.25">
      <c r="C95" s="56"/>
    </row>
    <row r="96" spans="1:6" x14ac:dyDescent="0.25">
      <c r="A96" t="s">
        <v>259</v>
      </c>
      <c r="B96">
        <v>853</v>
      </c>
      <c r="C96" s="101">
        <f t="shared" si="5"/>
        <v>8.8854166666666661</v>
      </c>
    </row>
    <row r="97" spans="1:3" x14ac:dyDescent="0.25">
      <c r="C97" s="56"/>
    </row>
    <row r="98" spans="1:3" x14ac:dyDescent="0.25">
      <c r="A98" t="s">
        <v>260</v>
      </c>
      <c r="B98">
        <v>968</v>
      </c>
      <c r="C98" s="101">
        <f t="shared" si="5"/>
        <v>10.083333333333334</v>
      </c>
    </row>
    <row r="99" spans="1:3" x14ac:dyDescent="0.25">
      <c r="A99" t="s">
        <v>260</v>
      </c>
      <c r="B99">
        <v>951</v>
      </c>
      <c r="C99" s="101">
        <f t="shared" si="5"/>
        <v>9.90625</v>
      </c>
    </row>
    <row r="100" spans="1:3" x14ac:dyDescent="0.25">
      <c r="A100" t="s">
        <v>260</v>
      </c>
      <c r="B100">
        <v>936</v>
      </c>
      <c r="C100" s="101">
        <f t="shared" si="5"/>
        <v>9.75</v>
      </c>
    </row>
    <row r="101" spans="1:3" x14ac:dyDescent="0.25">
      <c r="A101" t="s">
        <v>260</v>
      </c>
      <c r="B101">
        <v>930</v>
      </c>
      <c r="C101" s="101">
        <f t="shared" si="5"/>
        <v>9.6875</v>
      </c>
    </row>
    <row r="102" spans="1:3" x14ac:dyDescent="0.25">
      <c r="A102" t="s">
        <v>260</v>
      </c>
      <c r="B102">
        <v>927</v>
      </c>
      <c r="C102" s="101">
        <f t="shared" si="5"/>
        <v>9.65625</v>
      </c>
    </row>
    <row r="103" spans="1:3" x14ac:dyDescent="0.25">
      <c r="A103" t="s">
        <v>260</v>
      </c>
      <c r="B103">
        <v>911</v>
      </c>
      <c r="C103" s="101">
        <f t="shared" si="5"/>
        <v>9.4895833333333339</v>
      </c>
    </row>
    <row r="104" spans="1:3" x14ac:dyDescent="0.25">
      <c r="A104" t="s">
        <v>260</v>
      </c>
      <c r="B104">
        <v>879</v>
      </c>
      <c r="C104" s="101">
        <f t="shared" si="5"/>
        <v>9.15625</v>
      </c>
    </row>
    <row r="105" spans="1:3" x14ac:dyDescent="0.25">
      <c r="A105" t="s">
        <v>260</v>
      </c>
      <c r="B105">
        <v>869</v>
      </c>
      <c r="C105" s="101">
        <f t="shared" si="5"/>
        <v>9.0520833333333339</v>
      </c>
    </row>
    <row r="106" spans="1:3" x14ac:dyDescent="0.25">
      <c r="A106" t="s">
        <v>260</v>
      </c>
      <c r="B106">
        <v>849</v>
      </c>
      <c r="C106" s="101">
        <f t="shared" si="5"/>
        <v>8.84375</v>
      </c>
    </row>
    <row r="107" spans="1:3" x14ac:dyDescent="0.25">
      <c r="A107" t="s">
        <v>260</v>
      </c>
      <c r="B107">
        <v>847</v>
      </c>
      <c r="C107" s="101">
        <f t="shared" si="5"/>
        <v>8.8229166666666661</v>
      </c>
    </row>
    <row r="108" spans="1:3" x14ac:dyDescent="0.25">
      <c r="A108" t="s">
        <v>260</v>
      </c>
      <c r="B108" s="55">
        <v>752</v>
      </c>
      <c r="C108" s="66">
        <f t="shared" si="5"/>
        <v>7.833333333333333</v>
      </c>
    </row>
    <row r="109" spans="1:3" x14ac:dyDescent="0.25">
      <c r="C109" s="56"/>
    </row>
    <row r="110" spans="1:3" x14ac:dyDescent="0.25">
      <c r="A110" t="s">
        <v>858</v>
      </c>
      <c r="B110">
        <v>599</v>
      </c>
      <c r="C110" s="101">
        <f t="shared" si="5"/>
        <v>6.239583333333333</v>
      </c>
    </row>
    <row r="111" spans="1:3" x14ac:dyDescent="0.25">
      <c r="A111" t="s">
        <v>858</v>
      </c>
      <c r="B111">
        <v>469</v>
      </c>
      <c r="C111" s="101">
        <f t="shared" si="5"/>
        <v>4.885416666666667</v>
      </c>
    </row>
    <row r="112" spans="1:3" x14ac:dyDescent="0.25">
      <c r="C112" s="56"/>
    </row>
    <row r="113" spans="1:3" x14ac:dyDescent="0.25">
      <c r="A113" t="s">
        <v>585</v>
      </c>
      <c r="B113">
        <v>829</v>
      </c>
      <c r="C113" s="101">
        <f t="shared" si="0"/>
        <v>8.6354166666666661</v>
      </c>
    </row>
    <row r="114" spans="1:3" x14ac:dyDescent="0.25">
      <c r="A114" t="s">
        <v>585</v>
      </c>
      <c r="B114">
        <v>752</v>
      </c>
      <c r="C114" s="101">
        <f t="shared" si="0"/>
        <v>7.833333333333333</v>
      </c>
    </row>
    <row r="115" spans="1:3" x14ac:dyDescent="0.25">
      <c r="A115" t="s">
        <v>585</v>
      </c>
      <c r="B115">
        <v>726</v>
      </c>
      <c r="C115" s="101">
        <f t="shared" si="0"/>
        <v>7.5625</v>
      </c>
    </row>
    <row r="116" spans="1:3" x14ac:dyDescent="0.25">
      <c r="A116" t="s">
        <v>585</v>
      </c>
      <c r="B116">
        <v>718</v>
      </c>
      <c r="C116" s="101">
        <f t="shared" si="0"/>
        <v>7.479166666666667</v>
      </c>
    </row>
    <row r="117" spans="1:3" x14ac:dyDescent="0.25">
      <c r="A117" t="s">
        <v>585</v>
      </c>
      <c r="B117">
        <v>702</v>
      </c>
      <c r="C117" s="101">
        <f t="shared" si="0"/>
        <v>7.3125</v>
      </c>
    </row>
    <row r="118" spans="1:3" x14ac:dyDescent="0.25">
      <c r="A118" t="s">
        <v>585</v>
      </c>
      <c r="B118">
        <v>675</v>
      </c>
      <c r="C118" s="101">
        <f t="shared" si="0"/>
        <v>7.03125</v>
      </c>
    </row>
    <row r="119" spans="1:3" x14ac:dyDescent="0.25">
      <c r="A119" t="s">
        <v>585</v>
      </c>
      <c r="B119">
        <v>671</v>
      </c>
      <c r="C119" s="101">
        <f t="shared" si="0"/>
        <v>6.989583333333333</v>
      </c>
    </row>
    <row r="120" spans="1:3" x14ac:dyDescent="0.25">
      <c r="A120" t="s">
        <v>585</v>
      </c>
      <c r="B120">
        <v>668</v>
      </c>
      <c r="C120" s="101">
        <f t="shared" si="0"/>
        <v>6.958333333333333</v>
      </c>
    </row>
    <row r="121" spans="1:3" x14ac:dyDescent="0.25">
      <c r="A121" t="s">
        <v>585</v>
      </c>
      <c r="B121">
        <v>630</v>
      </c>
      <c r="C121" s="101">
        <f t="shared" si="0"/>
        <v>6.5625</v>
      </c>
    </row>
    <row r="122" spans="1:3" x14ac:dyDescent="0.25">
      <c r="A122" t="s">
        <v>585</v>
      </c>
      <c r="B122">
        <v>642</v>
      </c>
      <c r="C122" s="101">
        <f t="shared" si="0"/>
        <v>6.6875</v>
      </c>
    </row>
    <row r="123" spans="1:3" x14ac:dyDescent="0.25">
      <c r="A123" t="s">
        <v>585</v>
      </c>
      <c r="B123" s="55">
        <v>598</v>
      </c>
      <c r="C123" s="66">
        <f t="shared" si="0"/>
        <v>6.229166666666667</v>
      </c>
    </row>
    <row r="124" spans="1:3" x14ac:dyDescent="0.25">
      <c r="A124" t="s">
        <v>585</v>
      </c>
      <c r="B124" s="55">
        <v>594</v>
      </c>
      <c r="C124" s="66">
        <f t="shared" si="0"/>
        <v>6.1875</v>
      </c>
    </row>
    <row r="125" spans="1:3" x14ac:dyDescent="0.25">
      <c r="C125" s="101"/>
    </row>
    <row r="126" spans="1:3" x14ac:dyDescent="0.25">
      <c r="A126" t="s">
        <v>586</v>
      </c>
      <c r="B126">
        <v>830</v>
      </c>
      <c r="C126" s="101">
        <f t="shared" si="0"/>
        <v>8.6458333333333339</v>
      </c>
    </row>
    <row r="127" spans="1:3" x14ac:dyDescent="0.25">
      <c r="A127" t="s">
        <v>586</v>
      </c>
      <c r="B127">
        <v>709</v>
      </c>
      <c r="C127" s="101">
        <f t="shared" si="0"/>
        <v>7.385416666666667</v>
      </c>
    </row>
    <row r="128" spans="1:3" x14ac:dyDescent="0.25">
      <c r="A128" t="s">
        <v>586</v>
      </c>
      <c r="B128">
        <v>671</v>
      </c>
      <c r="C128" s="101">
        <f t="shared" si="0"/>
        <v>6.989583333333333</v>
      </c>
    </row>
    <row r="129" spans="1:3" x14ac:dyDescent="0.25">
      <c r="A129" t="s">
        <v>586</v>
      </c>
      <c r="B129">
        <v>670</v>
      </c>
      <c r="C129" s="101">
        <f t="shared" si="0"/>
        <v>6.979166666666667</v>
      </c>
    </row>
    <row r="130" spans="1:3" x14ac:dyDescent="0.25">
      <c r="A130" t="s">
        <v>586</v>
      </c>
      <c r="B130" s="55">
        <v>615</v>
      </c>
      <c r="C130" s="66">
        <f t="shared" si="0"/>
        <v>6.40625</v>
      </c>
    </row>
    <row r="131" spans="1:3" x14ac:dyDescent="0.25">
      <c r="C131" s="101"/>
    </row>
    <row r="132" spans="1:3" x14ac:dyDescent="0.25">
      <c r="A132" t="s">
        <v>859</v>
      </c>
      <c r="B132">
        <v>634</v>
      </c>
      <c r="C132" s="101">
        <f t="shared" si="0"/>
        <v>6.604166666666667</v>
      </c>
    </row>
    <row r="133" spans="1:3" x14ac:dyDescent="0.25">
      <c r="A133" t="s">
        <v>859</v>
      </c>
      <c r="B133">
        <v>621</v>
      </c>
      <c r="C133" s="101">
        <f t="shared" si="0"/>
        <v>6.46875</v>
      </c>
    </row>
    <row r="134" spans="1:3" x14ac:dyDescent="0.25">
      <c r="A134" t="s">
        <v>859</v>
      </c>
      <c r="B134">
        <v>592</v>
      </c>
      <c r="C134" s="101">
        <f t="shared" si="0"/>
        <v>6.166666666666667</v>
      </c>
    </row>
    <row r="135" spans="1:3" x14ac:dyDescent="0.25">
      <c r="A135" t="s">
        <v>859</v>
      </c>
      <c r="B135">
        <v>566</v>
      </c>
      <c r="C135" s="101">
        <f t="shared" si="0"/>
        <v>5.895833333333333</v>
      </c>
    </row>
    <row r="136" spans="1:3" x14ac:dyDescent="0.25">
      <c r="A136" t="s">
        <v>859</v>
      </c>
      <c r="B136">
        <v>467</v>
      </c>
      <c r="C136" s="101">
        <f t="shared" si="0"/>
        <v>4.864583333333333</v>
      </c>
    </row>
    <row r="137" spans="1:3" x14ac:dyDescent="0.25">
      <c r="A137" t="s">
        <v>859</v>
      </c>
      <c r="B137" s="55">
        <v>427</v>
      </c>
      <c r="C137" s="66">
        <f t="shared" si="0"/>
        <v>4.447916666666667</v>
      </c>
    </row>
    <row r="138" spans="1:3" x14ac:dyDescent="0.25">
      <c r="A138" t="s">
        <v>859</v>
      </c>
      <c r="B138" s="55">
        <v>368</v>
      </c>
      <c r="C138" s="66">
        <f t="shared" si="0"/>
        <v>3.8333333333333335</v>
      </c>
    </row>
    <row r="139" spans="1:3" x14ac:dyDescent="0.25">
      <c r="C139" s="101"/>
    </row>
    <row r="140" spans="1:3" x14ac:dyDescent="0.25">
      <c r="A140" t="s">
        <v>13</v>
      </c>
      <c r="B140">
        <v>555</v>
      </c>
      <c r="C140" s="101">
        <f t="shared" si="0"/>
        <v>5.78125</v>
      </c>
    </row>
    <row r="141" spans="1:3" x14ac:dyDescent="0.25">
      <c r="A141" t="s">
        <v>13</v>
      </c>
      <c r="B141">
        <v>478</v>
      </c>
      <c r="C141" s="101">
        <f t="shared" si="0"/>
        <v>4.979166666666667</v>
      </c>
    </row>
    <row r="142" spans="1:3" x14ac:dyDescent="0.25">
      <c r="A142" t="s">
        <v>13</v>
      </c>
      <c r="B142">
        <v>465</v>
      </c>
      <c r="C142" s="101">
        <f t="shared" si="0"/>
        <v>4.84375</v>
      </c>
    </row>
    <row r="143" spans="1:3" x14ac:dyDescent="0.25">
      <c r="A143" t="s">
        <v>13</v>
      </c>
      <c r="B143">
        <v>450</v>
      </c>
      <c r="C143" s="101">
        <f t="shared" si="0"/>
        <v>4.6875</v>
      </c>
    </row>
    <row r="144" spans="1:3" x14ac:dyDescent="0.25">
      <c r="A144" t="s">
        <v>13</v>
      </c>
      <c r="B144">
        <v>431</v>
      </c>
      <c r="C144" s="101">
        <f t="shared" si="0"/>
        <v>4.489583333333333</v>
      </c>
    </row>
    <row r="145" spans="1:3" x14ac:dyDescent="0.25">
      <c r="A145" t="s">
        <v>13</v>
      </c>
      <c r="B145" s="55">
        <v>415</v>
      </c>
      <c r="C145" s="66">
        <f t="shared" si="0"/>
        <v>4.322916666666667</v>
      </c>
    </row>
    <row r="146" spans="1:3" x14ac:dyDescent="0.25">
      <c r="A146" t="s">
        <v>13</v>
      </c>
      <c r="B146" s="55">
        <v>413</v>
      </c>
      <c r="C146" s="66">
        <f t="shared" si="0"/>
        <v>4.302083333333333</v>
      </c>
    </row>
    <row r="147" spans="1:3" x14ac:dyDescent="0.25">
      <c r="C147" s="101"/>
    </row>
    <row r="148" spans="1:3" x14ac:dyDescent="0.25">
      <c r="A148" t="s">
        <v>11</v>
      </c>
      <c r="B148">
        <v>682</v>
      </c>
      <c r="C148" s="101">
        <f t="shared" si="0"/>
        <v>7.104166666666667</v>
      </c>
    </row>
    <row r="149" spans="1:3" x14ac:dyDescent="0.25">
      <c r="A149" t="s">
        <v>11</v>
      </c>
      <c r="B149">
        <v>659</v>
      </c>
      <c r="C149" s="101">
        <f t="shared" si="0"/>
        <v>6.864583333333333</v>
      </c>
    </row>
    <row r="150" spans="1:3" x14ac:dyDescent="0.25">
      <c r="A150" t="s">
        <v>11</v>
      </c>
      <c r="B150">
        <v>656</v>
      </c>
      <c r="C150" s="101">
        <f t="shared" si="0"/>
        <v>6.833333333333333</v>
      </c>
    </row>
    <row r="151" spans="1:3" x14ac:dyDescent="0.25">
      <c r="A151" t="s">
        <v>11</v>
      </c>
      <c r="B151">
        <v>656</v>
      </c>
      <c r="C151" s="101">
        <f t="shared" si="0"/>
        <v>6.833333333333333</v>
      </c>
    </row>
    <row r="152" spans="1:3" x14ac:dyDescent="0.25">
      <c r="A152" t="s">
        <v>11</v>
      </c>
      <c r="B152">
        <v>639</v>
      </c>
      <c r="C152" s="101">
        <f t="shared" si="0"/>
        <v>6.65625</v>
      </c>
    </row>
    <row r="153" spans="1:3" x14ac:dyDescent="0.25">
      <c r="A153" t="s">
        <v>11</v>
      </c>
      <c r="B153">
        <v>625</v>
      </c>
      <c r="C153" s="101">
        <f t="shared" si="0"/>
        <v>6.510416666666667</v>
      </c>
    </row>
    <row r="154" spans="1:3" x14ac:dyDescent="0.25">
      <c r="A154" t="s">
        <v>11</v>
      </c>
      <c r="B154">
        <v>621</v>
      </c>
      <c r="C154" s="101">
        <f t="shared" si="0"/>
        <v>6.46875</v>
      </c>
    </row>
    <row r="155" spans="1:3" x14ac:dyDescent="0.25">
      <c r="A155" t="s">
        <v>11</v>
      </c>
      <c r="B155">
        <v>610</v>
      </c>
      <c r="C155" s="101">
        <f t="shared" si="0"/>
        <v>6.354166666666667</v>
      </c>
    </row>
    <row r="156" spans="1:3" x14ac:dyDescent="0.25">
      <c r="A156" t="s">
        <v>11</v>
      </c>
      <c r="B156">
        <v>567</v>
      </c>
      <c r="C156" s="101">
        <f t="shared" si="0"/>
        <v>5.90625</v>
      </c>
    </row>
    <row r="157" spans="1:3" x14ac:dyDescent="0.25">
      <c r="A157" t="s">
        <v>11</v>
      </c>
      <c r="B157">
        <v>559</v>
      </c>
      <c r="C157" s="101">
        <f t="shared" si="0"/>
        <v>5.822916666666667</v>
      </c>
    </row>
    <row r="158" spans="1:3" x14ac:dyDescent="0.25">
      <c r="A158" t="s">
        <v>11</v>
      </c>
      <c r="B158">
        <v>551</v>
      </c>
      <c r="C158" s="101">
        <f t="shared" si="0"/>
        <v>5.739583333333333</v>
      </c>
    </row>
    <row r="159" spans="1:3" x14ac:dyDescent="0.25">
      <c r="A159" t="s">
        <v>11</v>
      </c>
      <c r="B159">
        <v>543</v>
      </c>
      <c r="C159" s="101">
        <f t="shared" si="0"/>
        <v>5.65625</v>
      </c>
    </row>
    <row r="160" spans="1:3" x14ac:dyDescent="0.25">
      <c r="A160" t="s">
        <v>11</v>
      </c>
      <c r="B160">
        <v>537</v>
      </c>
      <c r="C160" s="101">
        <f t="shared" si="0"/>
        <v>5.59375</v>
      </c>
    </row>
    <row r="161" spans="1:3" x14ac:dyDescent="0.25">
      <c r="A161" t="s">
        <v>11</v>
      </c>
      <c r="B161">
        <v>533</v>
      </c>
      <c r="C161" s="101">
        <f t="shared" si="0"/>
        <v>5.552083333333333</v>
      </c>
    </row>
    <row r="162" spans="1:3" x14ac:dyDescent="0.25">
      <c r="A162" t="s">
        <v>11</v>
      </c>
      <c r="B162">
        <v>533</v>
      </c>
      <c r="C162" s="101">
        <f t="shared" si="0"/>
        <v>5.552083333333333</v>
      </c>
    </row>
    <row r="163" spans="1:3" x14ac:dyDescent="0.25">
      <c r="A163" t="s">
        <v>11</v>
      </c>
      <c r="B163">
        <v>520</v>
      </c>
      <c r="C163" s="101">
        <f t="shared" si="0"/>
        <v>5.416666666666667</v>
      </c>
    </row>
    <row r="164" spans="1:3" x14ac:dyDescent="0.25">
      <c r="A164" t="s">
        <v>11</v>
      </c>
      <c r="B164">
        <v>515</v>
      </c>
      <c r="C164" s="101">
        <f t="shared" si="0"/>
        <v>5.364583333333333</v>
      </c>
    </row>
    <row r="165" spans="1:3" x14ac:dyDescent="0.25">
      <c r="A165" t="s">
        <v>11</v>
      </c>
      <c r="B165">
        <v>494</v>
      </c>
      <c r="C165" s="101">
        <f t="shared" si="0"/>
        <v>5.145833333333333</v>
      </c>
    </row>
    <row r="166" spans="1:3" x14ac:dyDescent="0.25">
      <c r="A166" t="s">
        <v>11</v>
      </c>
      <c r="B166">
        <v>491</v>
      </c>
      <c r="C166" s="101">
        <f t="shared" si="0"/>
        <v>5.114583333333333</v>
      </c>
    </row>
    <row r="167" spans="1:3" x14ac:dyDescent="0.25">
      <c r="A167" t="s">
        <v>11</v>
      </c>
      <c r="B167">
        <v>470</v>
      </c>
      <c r="C167" s="101">
        <f t="shared" si="0"/>
        <v>4.895833333333333</v>
      </c>
    </row>
    <row r="168" spans="1:3" x14ac:dyDescent="0.25">
      <c r="A168" t="s">
        <v>11</v>
      </c>
      <c r="B168">
        <v>470</v>
      </c>
      <c r="C168" s="101">
        <f t="shared" si="0"/>
        <v>4.895833333333333</v>
      </c>
    </row>
    <row r="169" spans="1:3" x14ac:dyDescent="0.25">
      <c r="A169" t="s">
        <v>11</v>
      </c>
      <c r="B169" s="55">
        <v>409</v>
      </c>
      <c r="C169" s="66">
        <f t="shared" si="0"/>
        <v>4.260416666666667</v>
      </c>
    </row>
    <row r="170" spans="1:3" x14ac:dyDescent="0.25">
      <c r="A170" t="s">
        <v>11</v>
      </c>
      <c r="B170" s="55">
        <v>407</v>
      </c>
      <c r="C170" s="66">
        <f t="shared" si="0"/>
        <v>4.239583333333333</v>
      </c>
    </row>
    <row r="171" spans="1:3" x14ac:dyDescent="0.25">
      <c r="A171" t="s">
        <v>11</v>
      </c>
      <c r="B171" s="55">
        <v>387</v>
      </c>
      <c r="C171" s="66">
        <f t="shared" si="0"/>
        <v>4.03125</v>
      </c>
    </row>
    <row r="172" spans="1:3" x14ac:dyDescent="0.25">
      <c r="C172" s="101"/>
    </row>
    <row r="173" spans="1:3" x14ac:dyDescent="0.25">
      <c r="A173" t="s">
        <v>261</v>
      </c>
      <c r="C173" s="101">
        <f t="shared" si="0"/>
        <v>0</v>
      </c>
    </row>
    <row r="174" spans="1:3" x14ac:dyDescent="0.25">
      <c r="C174" s="101"/>
    </row>
    <row r="175" spans="1:3" x14ac:dyDescent="0.25">
      <c r="A175" t="s">
        <v>10</v>
      </c>
      <c r="B175">
        <v>638</v>
      </c>
      <c r="C175" s="101">
        <f t="shared" si="0"/>
        <v>6.645833333333333</v>
      </c>
    </row>
    <row r="176" spans="1:3" x14ac:dyDescent="0.25">
      <c r="A176" t="s">
        <v>10</v>
      </c>
      <c r="B176">
        <v>622</v>
      </c>
      <c r="C176" s="101">
        <f t="shared" si="0"/>
        <v>6.479166666666667</v>
      </c>
    </row>
    <row r="177" spans="1:3" x14ac:dyDescent="0.25">
      <c r="A177" t="s">
        <v>10</v>
      </c>
      <c r="B177">
        <v>569</v>
      </c>
      <c r="C177" s="101">
        <f t="shared" si="0"/>
        <v>5.927083333333333</v>
      </c>
    </row>
    <row r="178" spans="1:3" x14ac:dyDescent="0.25">
      <c r="C178" s="101"/>
    </row>
    <row r="179" spans="1:3" x14ac:dyDescent="0.25">
      <c r="C179" s="101"/>
    </row>
    <row r="180" spans="1:3" x14ac:dyDescent="0.25">
      <c r="A180" t="s">
        <v>588</v>
      </c>
      <c r="C180" s="101">
        <f t="shared" si="0"/>
        <v>0</v>
      </c>
    </row>
    <row r="181" spans="1:3" x14ac:dyDescent="0.25">
      <c r="A181" t="s">
        <v>588</v>
      </c>
      <c r="C181" s="101">
        <f t="shared" si="0"/>
        <v>0</v>
      </c>
    </row>
    <row r="182" spans="1:3" x14ac:dyDescent="0.25">
      <c r="A182" t="s">
        <v>588</v>
      </c>
      <c r="C182" s="101">
        <f t="shared" si="0"/>
        <v>0</v>
      </c>
    </row>
    <row r="183" spans="1:3" x14ac:dyDescent="0.25">
      <c r="A183" t="s">
        <v>588</v>
      </c>
      <c r="C183" s="101">
        <f t="shared" si="0"/>
        <v>0</v>
      </c>
    </row>
    <row r="184" spans="1:3" x14ac:dyDescent="0.25">
      <c r="C184" s="101"/>
    </row>
    <row r="185" spans="1:3" x14ac:dyDescent="0.25">
      <c r="A185" t="s">
        <v>7</v>
      </c>
      <c r="B185">
        <v>868</v>
      </c>
      <c r="C185" s="101">
        <f t="shared" si="0"/>
        <v>9.0416666666666661</v>
      </c>
    </row>
    <row r="186" spans="1:3" x14ac:dyDescent="0.25">
      <c r="A186" t="s">
        <v>7</v>
      </c>
      <c r="B186">
        <v>828</v>
      </c>
      <c r="C186" s="101">
        <f t="shared" si="0"/>
        <v>8.625</v>
      </c>
    </row>
    <row r="187" spans="1:3" x14ac:dyDescent="0.25">
      <c r="A187" t="s">
        <v>7</v>
      </c>
      <c r="B187">
        <v>735</v>
      </c>
      <c r="C187" s="101">
        <f t="shared" si="0"/>
        <v>7.65625</v>
      </c>
    </row>
    <row r="188" spans="1:3" x14ac:dyDescent="0.25">
      <c r="C188" s="101"/>
    </row>
    <row r="189" spans="1:3" x14ac:dyDescent="0.25">
      <c r="A189" t="s">
        <v>5</v>
      </c>
      <c r="B189">
        <v>924</v>
      </c>
      <c r="C189" s="101">
        <f t="shared" si="0"/>
        <v>9.625</v>
      </c>
    </row>
    <row r="190" spans="1:3" x14ac:dyDescent="0.25">
      <c r="A190" t="s">
        <v>5</v>
      </c>
      <c r="B190">
        <v>914</v>
      </c>
      <c r="C190" s="101">
        <f t="shared" si="0"/>
        <v>9.5208333333333339</v>
      </c>
    </row>
    <row r="191" spans="1:3" x14ac:dyDescent="0.25">
      <c r="A191" t="s">
        <v>5</v>
      </c>
      <c r="B191">
        <v>892</v>
      </c>
      <c r="C191" s="101">
        <f t="shared" si="0"/>
        <v>9.2916666666666661</v>
      </c>
    </row>
    <row r="192" spans="1:3" x14ac:dyDescent="0.25">
      <c r="A192" t="s">
        <v>5</v>
      </c>
      <c r="B192">
        <v>864</v>
      </c>
      <c r="C192" s="101">
        <f t="shared" si="0"/>
        <v>9</v>
      </c>
    </row>
    <row r="193" spans="1:3" x14ac:dyDescent="0.25">
      <c r="A193" t="s">
        <v>5</v>
      </c>
      <c r="B193">
        <v>795</v>
      </c>
      <c r="C193" s="101">
        <f t="shared" si="0"/>
        <v>8.28125</v>
      </c>
    </row>
    <row r="194" spans="1:3" x14ac:dyDescent="0.25">
      <c r="A194" t="s">
        <v>5</v>
      </c>
      <c r="B194">
        <v>780</v>
      </c>
      <c r="C194" s="101">
        <f t="shared" si="0"/>
        <v>8.125</v>
      </c>
    </row>
    <row r="195" spans="1:3" x14ac:dyDescent="0.25">
      <c r="A195" t="s">
        <v>5</v>
      </c>
      <c r="B195">
        <v>778</v>
      </c>
      <c r="C195" s="101">
        <f t="shared" si="0"/>
        <v>8.1041666666666661</v>
      </c>
    </row>
    <row r="196" spans="1:3" x14ac:dyDescent="0.25">
      <c r="A196" t="s">
        <v>5</v>
      </c>
      <c r="B196">
        <v>767</v>
      </c>
      <c r="C196" s="101">
        <f t="shared" si="0"/>
        <v>7.989583333333333</v>
      </c>
    </row>
    <row r="197" spans="1:3" x14ac:dyDescent="0.25">
      <c r="A197" t="s">
        <v>5</v>
      </c>
      <c r="B197">
        <v>683</v>
      </c>
      <c r="C197" s="101">
        <f t="shared" si="0"/>
        <v>7.114583333333333</v>
      </c>
    </row>
    <row r="198" spans="1:3" x14ac:dyDescent="0.25">
      <c r="A198" t="s">
        <v>5</v>
      </c>
      <c r="B198" s="55">
        <v>624</v>
      </c>
      <c r="C198" s="66">
        <f t="shared" ref="C198:C199" si="7">B198/96</f>
        <v>6.5</v>
      </c>
    </row>
    <row r="199" spans="1:3" x14ac:dyDescent="0.25">
      <c r="A199" t="s">
        <v>5</v>
      </c>
      <c r="B199" s="55">
        <v>493</v>
      </c>
      <c r="C199" s="66">
        <f t="shared" si="7"/>
        <v>5.135416666666667</v>
      </c>
    </row>
    <row r="200" spans="1:3" x14ac:dyDescent="0.25">
      <c r="C200" s="101"/>
    </row>
    <row r="201" spans="1:3" x14ac:dyDescent="0.25">
      <c r="A201" t="s">
        <v>262</v>
      </c>
      <c r="C201" s="101">
        <f t="shared" si="0"/>
        <v>0</v>
      </c>
    </row>
    <row r="202" spans="1:3" x14ac:dyDescent="0.25">
      <c r="C202" s="101"/>
    </row>
    <row r="203" spans="1:3" x14ac:dyDescent="0.25">
      <c r="A203" t="s">
        <v>263</v>
      </c>
      <c r="C203" s="101">
        <f t="shared" si="0"/>
        <v>0</v>
      </c>
    </row>
    <row r="204" spans="1:3" x14ac:dyDescent="0.25">
      <c r="C204" s="101"/>
    </row>
    <row r="205" spans="1:3" x14ac:dyDescent="0.25">
      <c r="A205" t="s">
        <v>912</v>
      </c>
      <c r="B205">
        <v>775</v>
      </c>
      <c r="C205" s="101">
        <f t="shared" si="0"/>
        <v>8.0729166666666661</v>
      </c>
    </row>
    <row r="206" spans="1:3" x14ac:dyDescent="0.25">
      <c r="A206" t="s">
        <v>912</v>
      </c>
      <c r="B206">
        <v>749</v>
      </c>
      <c r="C206" s="101">
        <f t="shared" si="0"/>
        <v>7.802083333333333</v>
      </c>
    </row>
    <row r="207" spans="1:3" x14ac:dyDescent="0.25">
      <c r="C207" s="101">
        <f t="shared" si="0"/>
        <v>0</v>
      </c>
    </row>
    <row r="208" spans="1:3" x14ac:dyDescent="0.25">
      <c r="A208" t="s">
        <v>589</v>
      </c>
      <c r="C208" s="101">
        <f t="shared" si="0"/>
        <v>0</v>
      </c>
    </row>
    <row r="209" spans="1:3" x14ac:dyDescent="0.25">
      <c r="A209" t="s">
        <v>589</v>
      </c>
      <c r="C209" s="101">
        <f t="shared" si="0"/>
        <v>0</v>
      </c>
    </row>
  </sheetData>
  <phoneticPr fontId="4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0C24-6817-4506-B0F9-B27DFFC05C18}">
  <dimension ref="A1:C31"/>
  <sheetViews>
    <sheetView workbookViewId="0">
      <selection activeCell="B5" sqref="B5"/>
    </sheetView>
  </sheetViews>
  <sheetFormatPr defaultRowHeight="15" x14ac:dyDescent="0.25"/>
  <sheetData>
    <row r="1" spans="1:3" x14ac:dyDescent="0.25">
      <c r="A1" s="47" t="s">
        <v>914</v>
      </c>
    </row>
    <row r="3" spans="1:3" x14ac:dyDescent="0.25">
      <c r="A3" t="s">
        <v>876</v>
      </c>
      <c r="B3">
        <v>344</v>
      </c>
      <c r="C3" s="65">
        <f t="shared" ref="C3:C13" si="0">B3/48</f>
        <v>7.166666666666667</v>
      </c>
    </row>
    <row r="4" spans="1:3" x14ac:dyDescent="0.25">
      <c r="C4" s="65"/>
    </row>
    <row r="5" spans="1:3" x14ac:dyDescent="0.25">
      <c r="A5" t="s">
        <v>875</v>
      </c>
      <c r="B5">
        <v>387</v>
      </c>
      <c r="C5" s="65">
        <f t="shared" si="0"/>
        <v>8.0625</v>
      </c>
    </row>
    <row r="6" spans="1:3" x14ac:dyDescent="0.25">
      <c r="A6" t="s">
        <v>875</v>
      </c>
      <c r="B6" s="55">
        <v>330</v>
      </c>
      <c r="C6" s="66">
        <f t="shared" si="0"/>
        <v>6.875</v>
      </c>
    </row>
    <row r="7" spans="1:3" x14ac:dyDescent="0.25">
      <c r="A7" t="s">
        <v>875</v>
      </c>
      <c r="B7" s="55">
        <v>180</v>
      </c>
      <c r="C7" s="66">
        <f t="shared" si="0"/>
        <v>3.75</v>
      </c>
    </row>
    <row r="8" spans="1:3" x14ac:dyDescent="0.25">
      <c r="A8" t="s">
        <v>877</v>
      </c>
      <c r="B8">
        <v>441</v>
      </c>
      <c r="C8" s="65">
        <f t="shared" si="0"/>
        <v>9.1875</v>
      </c>
    </row>
    <row r="9" spans="1:3" x14ac:dyDescent="0.25">
      <c r="A9" t="s">
        <v>877</v>
      </c>
      <c r="B9">
        <v>342</v>
      </c>
      <c r="C9" s="65">
        <f t="shared" si="0"/>
        <v>7.125</v>
      </c>
    </row>
    <row r="10" spans="1:3" x14ac:dyDescent="0.25">
      <c r="C10" s="65"/>
    </row>
    <row r="11" spans="1:3" x14ac:dyDescent="0.25">
      <c r="A11" t="s">
        <v>880</v>
      </c>
      <c r="B11">
        <v>410</v>
      </c>
      <c r="C11" s="65">
        <f t="shared" si="0"/>
        <v>8.5416666666666661</v>
      </c>
    </row>
    <row r="12" spans="1:3" x14ac:dyDescent="0.25">
      <c r="C12" s="65"/>
    </row>
    <row r="13" spans="1:3" x14ac:dyDescent="0.25">
      <c r="A13" t="s">
        <v>253</v>
      </c>
      <c r="B13">
        <v>372</v>
      </c>
      <c r="C13" s="65">
        <f t="shared" si="0"/>
        <v>7.75</v>
      </c>
    </row>
    <row r="14" spans="1:3" x14ac:dyDescent="0.25">
      <c r="C14" s="65"/>
    </row>
    <row r="15" spans="1:3" x14ac:dyDescent="0.25">
      <c r="A15" t="s">
        <v>871</v>
      </c>
      <c r="B15">
        <v>448</v>
      </c>
      <c r="C15" s="65">
        <f t="shared" ref="C15:C31" si="1">B15/48</f>
        <v>9.3333333333333339</v>
      </c>
    </row>
    <row r="16" spans="1:3" x14ac:dyDescent="0.25">
      <c r="A16" t="s">
        <v>871</v>
      </c>
      <c r="B16">
        <v>434</v>
      </c>
      <c r="C16" s="65">
        <f t="shared" si="1"/>
        <v>9.0416666666666661</v>
      </c>
    </row>
    <row r="17" spans="1:3" x14ac:dyDescent="0.25">
      <c r="A17" t="s">
        <v>871</v>
      </c>
      <c r="B17" s="55">
        <v>383</v>
      </c>
      <c r="C17" s="66">
        <f t="shared" si="1"/>
        <v>7.979166666666667</v>
      </c>
    </row>
    <row r="18" spans="1:3" x14ac:dyDescent="0.25">
      <c r="A18" t="s">
        <v>871</v>
      </c>
      <c r="B18" s="55">
        <v>345</v>
      </c>
      <c r="C18" s="66">
        <f t="shared" si="1"/>
        <v>7.1875</v>
      </c>
    </row>
    <row r="19" spans="1:3" x14ac:dyDescent="0.25">
      <c r="C19" s="65"/>
    </row>
    <row r="20" spans="1:3" x14ac:dyDescent="0.25">
      <c r="C20" s="65"/>
    </row>
    <row r="21" spans="1:3" x14ac:dyDescent="0.25">
      <c r="C21" s="65"/>
    </row>
    <row r="22" spans="1:3" x14ac:dyDescent="0.25">
      <c r="C22" s="65"/>
    </row>
    <row r="23" spans="1:3" x14ac:dyDescent="0.25">
      <c r="A23" t="s">
        <v>252</v>
      </c>
      <c r="B23">
        <v>442</v>
      </c>
      <c r="C23" s="65">
        <f t="shared" si="1"/>
        <v>9.2083333333333339</v>
      </c>
    </row>
    <row r="24" spans="1:3" x14ac:dyDescent="0.25">
      <c r="A24" t="s">
        <v>252</v>
      </c>
      <c r="B24">
        <v>422</v>
      </c>
      <c r="C24" s="65">
        <f t="shared" si="1"/>
        <v>8.7916666666666661</v>
      </c>
    </row>
    <row r="25" spans="1:3" x14ac:dyDescent="0.25">
      <c r="A25" t="s">
        <v>252</v>
      </c>
      <c r="B25">
        <v>420</v>
      </c>
      <c r="C25" s="65">
        <f t="shared" si="1"/>
        <v>8.75</v>
      </c>
    </row>
    <row r="26" spans="1:3" x14ac:dyDescent="0.25">
      <c r="A26" t="s">
        <v>252</v>
      </c>
      <c r="B26">
        <v>420</v>
      </c>
      <c r="C26" s="65">
        <f t="shared" si="1"/>
        <v>8.75</v>
      </c>
    </row>
    <row r="27" spans="1:3" x14ac:dyDescent="0.25">
      <c r="A27" t="s">
        <v>252</v>
      </c>
      <c r="B27" s="56">
        <v>383</v>
      </c>
      <c r="C27" s="101">
        <f t="shared" si="1"/>
        <v>7.979166666666667</v>
      </c>
    </row>
    <row r="28" spans="1:3" x14ac:dyDescent="0.25">
      <c r="A28" t="s">
        <v>252</v>
      </c>
      <c r="B28" s="55">
        <v>289</v>
      </c>
      <c r="C28" s="66">
        <f t="shared" si="1"/>
        <v>6.020833333333333</v>
      </c>
    </row>
    <row r="29" spans="1:3" x14ac:dyDescent="0.25">
      <c r="A29" t="s">
        <v>252</v>
      </c>
      <c r="B29" s="55">
        <v>150</v>
      </c>
      <c r="C29" s="66">
        <f t="shared" si="1"/>
        <v>3.125</v>
      </c>
    </row>
    <row r="30" spans="1:3" x14ac:dyDescent="0.25">
      <c r="A30" t="s">
        <v>6</v>
      </c>
      <c r="B30">
        <v>415</v>
      </c>
      <c r="C30" s="65">
        <f t="shared" si="1"/>
        <v>8.6458333333333339</v>
      </c>
    </row>
    <row r="31" spans="1:3" x14ac:dyDescent="0.25">
      <c r="A31" t="s">
        <v>6</v>
      </c>
      <c r="B31" s="55">
        <v>378</v>
      </c>
      <c r="C31" s="66">
        <f t="shared" si="1"/>
        <v>7.875</v>
      </c>
    </row>
  </sheetData>
  <phoneticPr fontId="4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Resultatlista</vt:lpstr>
      <vt:lpstr>ev. summeringsblad</vt:lpstr>
      <vt:lpstr>Gällande</vt:lpstr>
      <vt:lpstr>3D-SM 2023</vt:lpstr>
      <vt:lpstr>3D-JSM 2023</vt:lpstr>
      <vt:lpstr>3D-SM 2022</vt:lpstr>
      <vt:lpstr>3D-JSM 2022</vt:lpstr>
      <vt:lpstr>3D-SM 2021</vt:lpstr>
      <vt:lpstr>3D-JSM 2021</vt:lpstr>
      <vt:lpstr>3D-SM 2019</vt:lpstr>
      <vt:lpstr>3D-JSM 2019</vt:lpstr>
      <vt:lpstr>3D-SM 2018</vt:lpstr>
      <vt:lpstr>3D-JSM 2018</vt:lpstr>
      <vt:lpstr>3D-SM 2017</vt:lpstr>
      <vt:lpstr>3D-JSM 2017</vt:lpstr>
      <vt:lpstr>3D-SM 2016</vt:lpstr>
      <vt:lpstr>3D-JSM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2023-09-17T10:22:34Z</dcterms:modified>
</cp:coreProperties>
</file>